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iagrams/data26.xml" ContentType="application/vnd.openxmlformats-officedocument.drawingml.diagramData+xml"/>
  <Override PartName="/xl/diagrams/layout26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6.xml" ContentType="application/vnd.openxmlformats-officedocument.drawingml.diagramColors+xml"/>
  <Override PartName="/xl/diagrams/drawing26.xml" ContentType="application/vnd.ms-office.drawingml.diagramDrawing+xml"/>
  <Override PartName="/xl/diagrams/data27.xml" ContentType="application/vnd.openxmlformats-officedocument.drawingml.diagramData+xml"/>
  <Override PartName="/xl/diagrams/layout27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7.xml" ContentType="application/vnd.openxmlformats-officedocument.drawingml.diagramColors+xml"/>
  <Override PartName="/xl/diagrams/drawing27.xml" ContentType="application/vnd.ms-office.drawingml.diagramDrawing+xml"/>
  <Override PartName="/xl/diagrams/data28.xml" ContentType="application/vnd.openxmlformats-officedocument.drawingml.diagramData+xml"/>
  <Override PartName="/xl/diagrams/layout28.xml" ContentType="application/vnd.openxmlformats-officedocument.drawingml.diagramLayout+xml"/>
  <Override PartName="/xl/diagrams/quickStyle28.xml" ContentType="application/vnd.openxmlformats-officedocument.drawingml.diagramStyle+xml"/>
  <Override PartName="/xl/diagrams/colors28.xml" ContentType="application/vnd.openxmlformats-officedocument.drawingml.diagramColors+xml"/>
  <Override PartName="/xl/diagrams/drawing28.xml" ContentType="application/vnd.ms-office.drawingml.diagramDrawing+xml"/>
  <Override PartName="/xl/diagrams/data29.xml" ContentType="application/vnd.openxmlformats-officedocument.drawingml.diagramData+xml"/>
  <Override PartName="/xl/diagrams/layout29.xml" ContentType="application/vnd.openxmlformats-officedocument.drawingml.diagramLayout+xml"/>
  <Override PartName="/xl/diagrams/quickStyle29.xml" ContentType="application/vnd.openxmlformats-officedocument.drawingml.diagramStyle+xml"/>
  <Override PartName="/xl/diagrams/colors29.xml" ContentType="application/vnd.openxmlformats-officedocument.drawingml.diagramColors+xml"/>
  <Override PartName="/xl/diagrams/drawing29.xml" ContentType="application/vnd.ms-office.drawingml.diagramDrawing+xml"/>
  <Override PartName="/xl/diagrams/data30.xml" ContentType="application/vnd.openxmlformats-officedocument.drawingml.diagramData+xml"/>
  <Override PartName="/xl/diagrams/layout30.xml" ContentType="application/vnd.openxmlformats-officedocument.drawingml.diagramLayout+xml"/>
  <Override PartName="/xl/diagrams/quickStyle30.xml" ContentType="application/vnd.openxmlformats-officedocument.drawingml.diagramStyle+xml"/>
  <Override PartName="/xl/diagrams/colors30.xml" ContentType="application/vnd.openxmlformats-officedocument.drawingml.diagramColors+xml"/>
  <Override PartName="/xl/diagrams/drawing30.xml" ContentType="application/vnd.ms-office.drawingml.diagramDrawing+xml"/>
  <Override PartName="/xl/diagrams/data31.xml" ContentType="application/vnd.openxmlformats-officedocument.drawingml.diagramData+xml"/>
  <Override PartName="/xl/diagrams/layout31.xml" ContentType="application/vnd.openxmlformats-officedocument.drawingml.diagramLayout+xml"/>
  <Override PartName="/xl/diagrams/quickStyle31.xml" ContentType="application/vnd.openxmlformats-officedocument.drawingml.diagramStyle+xml"/>
  <Override PartName="/xl/diagrams/colors31.xml" ContentType="application/vnd.openxmlformats-officedocument.drawingml.diagramColors+xml"/>
  <Override PartName="/xl/diagrams/drawing31.xml" ContentType="application/vnd.ms-office.drawingml.diagramDrawing+xml"/>
  <Override PartName="/xl/diagrams/data32.xml" ContentType="application/vnd.openxmlformats-officedocument.drawingml.diagramData+xml"/>
  <Override PartName="/xl/diagrams/layout32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2.xml" ContentType="application/vnd.openxmlformats-officedocument.drawingml.diagramColors+xml"/>
  <Override PartName="/xl/diagrams/drawing32.xml" ContentType="application/vnd.ms-office.drawingml.diagramDrawing+xml"/>
  <Override PartName="/xl/diagrams/data33.xml" ContentType="application/vnd.openxmlformats-officedocument.drawingml.diagramData+xml"/>
  <Override PartName="/xl/diagrams/layout33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3.xml" ContentType="application/vnd.openxmlformats-officedocument.drawingml.diagramColors+xml"/>
  <Override PartName="/xl/diagrams/drawing33.xml" ContentType="application/vnd.ms-office.drawingml.diagramDrawing+xml"/>
  <Override PartName="/xl/diagrams/data34.xml" ContentType="application/vnd.openxmlformats-officedocument.drawingml.diagramData+xml"/>
  <Override PartName="/xl/diagrams/layout34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4.xml" ContentType="application/vnd.openxmlformats-officedocument.drawingml.diagramColors+xml"/>
  <Override PartName="/xl/diagrams/drawing34.xml" ContentType="application/vnd.ms-office.drawingml.diagramDrawing+xml"/>
  <Override PartName="/xl/diagrams/data35.xml" ContentType="application/vnd.openxmlformats-officedocument.drawingml.diagramData+xml"/>
  <Override PartName="/xl/diagrams/layout35.xml" ContentType="application/vnd.openxmlformats-officedocument.drawingml.diagramLayout+xml"/>
  <Override PartName="/xl/diagrams/quickStyle35.xml" ContentType="application/vnd.openxmlformats-officedocument.drawingml.diagramStyle+xml"/>
  <Override PartName="/xl/diagrams/colors35.xml" ContentType="application/vnd.openxmlformats-officedocument.drawingml.diagramColors+xml"/>
  <Override PartName="/xl/diagrams/drawing35.xml" ContentType="application/vnd.ms-office.drawingml.diagramDrawing+xml"/>
  <Override PartName="/xl/diagrams/data36.xml" ContentType="application/vnd.openxmlformats-officedocument.drawingml.diagramData+xml"/>
  <Override PartName="/xl/diagrams/layout36.xml" ContentType="application/vnd.openxmlformats-officedocument.drawingml.diagramLayout+xml"/>
  <Override PartName="/xl/diagrams/quickStyle36.xml" ContentType="application/vnd.openxmlformats-officedocument.drawingml.diagramStyle+xml"/>
  <Override PartName="/xl/diagrams/colors36.xml" ContentType="application/vnd.openxmlformats-officedocument.drawingml.diagramColors+xml"/>
  <Override PartName="/xl/diagrams/drawing36.xml" ContentType="application/vnd.ms-office.drawingml.diagramDrawing+xml"/>
  <Override PartName="/xl/diagrams/data37.xml" ContentType="application/vnd.openxmlformats-officedocument.drawingml.diagramData+xml"/>
  <Override PartName="/xl/diagrams/layout37.xml" ContentType="application/vnd.openxmlformats-officedocument.drawingml.diagramLayout+xml"/>
  <Override PartName="/xl/diagrams/quickStyle37.xml" ContentType="application/vnd.openxmlformats-officedocument.drawingml.diagramStyle+xml"/>
  <Override PartName="/xl/diagrams/colors37.xml" ContentType="application/vnd.openxmlformats-officedocument.drawingml.diagramColors+xml"/>
  <Override PartName="/xl/diagrams/drawing37.xml" ContentType="application/vnd.ms-office.drawingml.diagramDrawing+xml"/>
  <Override PartName="/xl/diagrams/data38.xml" ContentType="application/vnd.openxmlformats-officedocument.drawingml.diagramData+xml"/>
  <Override PartName="/xl/diagrams/layout38.xml" ContentType="application/vnd.openxmlformats-officedocument.drawingml.diagramLayout+xml"/>
  <Override PartName="/xl/diagrams/quickStyle38.xml" ContentType="application/vnd.openxmlformats-officedocument.drawingml.diagramStyle+xml"/>
  <Override PartName="/xl/diagrams/colors38.xml" ContentType="application/vnd.openxmlformats-officedocument.drawingml.diagramColors+xml"/>
  <Override PartName="/xl/diagrams/drawing38.xml" ContentType="application/vnd.ms-office.drawingml.diagramDrawing+xml"/>
  <Override PartName="/xl/diagrams/data39.xml" ContentType="application/vnd.openxmlformats-officedocument.drawingml.diagramData+xml"/>
  <Override PartName="/xl/diagrams/layout39.xml" ContentType="application/vnd.openxmlformats-officedocument.drawingml.diagramLayout+xml"/>
  <Override PartName="/xl/diagrams/quickStyle39.xml" ContentType="application/vnd.openxmlformats-officedocument.drawingml.diagramStyle+xml"/>
  <Override PartName="/xl/diagrams/colors39.xml" ContentType="application/vnd.openxmlformats-officedocument.drawingml.diagramColors+xml"/>
  <Override PartName="/xl/diagrams/drawing39.xml" ContentType="application/vnd.ms-office.drawingml.diagramDrawing+xml"/>
  <Override PartName="/xl/diagrams/data40.xml" ContentType="application/vnd.openxmlformats-officedocument.drawingml.diagramData+xml"/>
  <Override PartName="/xl/diagrams/layout40.xml" ContentType="application/vnd.openxmlformats-officedocument.drawingml.diagramLayout+xml"/>
  <Override PartName="/xl/diagrams/quickStyle40.xml" ContentType="application/vnd.openxmlformats-officedocument.drawingml.diagramStyle+xml"/>
  <Override PartName="/xl/diagrams/colors40.xml" ContentType="application/vnd.openxmlformats-officedocument.drawingml.diagramColors+xml"/>
  <Override PartName="/xl/diagrams/drawing40.xml" ContentType="application/vnd.ms-office.drawingml.diagramDrawing+xml"/>
  <Override PartName="/xl/diagrams/data41.xml" ContentType="application/vnd.openxmlformats-officedocument.drawingml.diagramData+xml"/>
  <Override PartName="/xl/diagrams/layout41.xml" ContentType="application/vnd.openxmlformats-officedocument.drawingml.diagramLayout+xml"/>
  <Override PartName="/xl/diagrams/quickStyle41.xml" ContentType="application/vnd.openxmlformats-officedocument.drawingml.diagramStyle+xml"/>
  <Override PartName="/xl/diagrams/colors41.xml" ContentType="application/vnd.openxmlformats-officedocument.drawingml.diagramColors+xml"/>
  <Override PartName="/xl/diagrams/drawing41.xml" ContentType="application/vnd.ms-office.drawingml.diagramDrawing+xml"/>
  <Override PartName="/xl/diagrams/data42.xml" ContentType="application/vnd.openxmlformats-officedocument.drawingml.diagramData+xml"/>
  <Override PartName="/xl/diagrams/layout42.xml" ContentType="application/vnd.openxmlformats-officedocument.drawingml.diagramLayout+xml"/>
  <Override PartName="/xl/diagrams/quickStyle42.xml" ContentType="application/vnd.openxmlformats-officedocument.drawingml.diagramStyle+xml"/>
  <Override PartName="/xl/diagrams/colors42.xml" ContentType="application/vnd.openxmlformats-officedocument.drawingml.diagramColors+xml"/>
  <Override PartName="/xl/diagrams/drawing42.xml" ContentType="application/vnd.ms-office.drawingml.diagramDrawing+xml"/>
  <Override PartName="/xl/diagrams/data43.xml" ContentType="application/vnd.openxmlformats-officedocument.drawingml.diagramData+xml"/>
  <Override PartName="/xl/diagrams/layout43.xml" ContentType="application/vnd.openxmlformats-officedocument.drawingml.diagramLayout+xml"/>
  <Override PartName="/xl/diagrams/quickStyle43.xml" ContentType="application/vnd.openxmlformats-officedocument.drawingml.diagramStyle+xml"/>
  <Override PartName="/xl/diagrams/colors43.xml" ContentType="application/vnd.openxmlformats-officedocument.drawingml.diagramColors+xml"/>
  <Override PartName="/xl/diagrams/drawing43.xml" ContentType="application/vnd.ms-office.drawingml.diagramDrawing+xml"/>
  <Override PartName="/xl/diagrams/data44.xml" ContentType="application/vnd.openxmlformats-officedocument.drawingml.diagramData+xml"/>
  <Override PartName="/xl/diagrams/layout44.xml" ContentType="application/vnd.openxmlformats-officedocument.drawingml.diagramLayout+xml"/>
  <Override PartName="/xl/diagrams/quickStyle44.xml" ContentType="application/vnd.openxmlformats-officedocument.drawingml.diagramStyle+xml"/>
  <Override PartName="/xl/diagrams/colors44.xml" ContentType="application/vnd.openxmlformats-officedocument.drawingml.diagramColors+xml"/>
  <Override PartName="/xl/diagrams/drawing44.xml" ContentType="application/vnd.ms-office.drawingml.diagramDrawing+xml"/>
  <Override PartName="/xl/diagrams/data45.xml" ContentType="application/vnd.openxmlformats-officedocument.drawingml.diagramData+xml"/>
  <Override PartName="/xl/diagrams/layout45.xml" ContentType="application/vnd.openxmlformats-officedocument.drawingml.diagramLayout+xml"/>
  <Override PartName="/xl/diagrams/quickStyle45.xml" ContentType="application/vnd.openxmlformats-officedocument.drawingml.diagramStyle+xml"/>
  <Override PartName="/xl/diagrams/colors45.xml" ContentType="application/vnd.openxmlformats-officedocument.drawingml.diagramColors+xml"/>
  <Override PartName="/xl/diagrams/drawing45.xml" ContentType="application/vnd.ms-office.drawingml.diagramDrawing+xml"/>
  <Override PartName="/xl/diagrams/data46.xml" ContentType="application/vnd.openxmlformats-officedocument.drawingml.diagramData+xml"/>
  <Override PartName="/xl/diagrams/layout46.xml" ContentType="application/vnd.openxmlformats-officedocument.drawingml.diagramLayout+xml"/>
  <Override PartName="/xl/diagrams/quickStyle46.xml" ContentType="application/vnd.openxmlformats-officedocument.drawingml.diagramStyle+xml"/>
  <Override PartName="/xl/diagrams/colors46.xml" ContentType="application/vnd.openxmlformats-officedocument.drawingml.diagramColors+xml"/>
  <Override PartName="/xl/diagrams/drawing46.xml" ContentType="application/vnd.ms-office.drawingml.diagramDrawing+xml"/>
  <Override PartName="/xl/drawings/drawing3.xml" ContentType="application/vnd.openxmlformats-officedocument.drawing+xml"/>
  <Override PartName="/xl/diagrams/data47.xml" ContentType="application/vnd.openxmlformats-officedocument.drawingml.diagramData+xml"/>
  <Override PartName="/xl/diagrams/layout47.xml" ContentType="application/vnd.openxmlformats-officedocument.drawingml.diagramLayout+xml"/>
  <Override PartName="/xl/diagrams/quickStyle47.xml" ContentType="application/vnd.openxmlformats-officedocument.drawingml.diagramStyle+xml"/>
  <Override PartName="/xl/diagrams/colors47.xml" ContentType="application/vnd.openxmlformats-officedocument.drawingml.diagramColors+xml"/>
  <Override PartName="/xl/diagrams/drawing47.xml" ContentType="application/vnd.ms-office.drawingml.diagramDrawing+xml"/>
  <Override PartName="/xl/diagrams/data48.xml" ContentType="application/vnd.openxmlformats-officedocument.drawingml.diagramData+xml"/>
  <Override PartName="/xl/diagrams/layout48.xml" ContentType="application/vnd.openxmlformats-officedocument.drawingml.diagramLayout+xml"/>
  <Override PartName="/xl/diagrams/quickStyle48.xml" ContentType="application/vnd.openxmlformats-officedocument.drawingml.diagramStyle+xml"/>
  <Override PartName="/xl/diagrams/colors48.xml" ContentType="application/vnd.openxmlformats-officedocument.drawingml.diagramColors+xml"/>
  <Override PartName="/xl/diagrams/drawing48.xml" ContentType="application/vnd.ms-office.drawingml.diagramDrawing+xml"/>
  <Override PartName="/xl/diagrams/data49.xml" ContentType="application/vnd.openxmlformats-officedocument.drawingml.diagramData+xml"/>
  <Override PartName="/xl/diagrams/layout49.xml" ContentType="application/vnd.openxmlformats-officedocument.drawingml.diagramLayout+xml"/>
  <Override PartName="/xl/diagrams/quickStyle49.xml" ContentType="application/vnd.openxmlformats-officedocument.drawingml.diagramStyle+xml"/>
  <Override PartName="/xl/diagrams/colors49.xml" ContentType="application/vnd.openxmlformats-officedocument.drawingml.diagramColors+xml"/>
  <Override PartName="/xl/diagrams/drawing49.xml" ContentType="application/vnd.ms-office.drawingml.diagramDrawing+xml"/>
  <Override PartName="/xl/diagrams/data50.xml" ContentType="application/vnd.openxmlformats-officedocument.drawingml.diagramData+xml"/>
  <Override PartName="/xl/diagrams/layout50.xml" ContentType="application/vnd.openxmlformats-officedocument.drawingml.diagramLayout+xml"/>
  <Override PartName="/xl/diagrams/quickStyle50.xml" ContentType="application/vnd.openxmlformats-officedocument.drawingml.diagramStyle+xml"/>
  <Override PartName="/xl/diagrams/colors50.xml" ContentType="application/vnd.openxmlformats-officedocument.drawingml.diagramColors+xml"/>
  <Override PartName="/xl/diagrams/drawing50.xml" ContentType="application/vnd.ms-office.drawingml.diagramDrawing+xml"/>
  <Override PartName="/xl/diagrams/data51.xml" ContentType="application/vnd.openxmlformats-officedocument.drawingml.diagramData+xml"/>
  <Override PartName="/xl/diagrams/layout51.xml" ContentType="application/vnd.openxmlformats-officedocument.drawingml.diagramLayout+xml"/>
  <Override PartName="/xl/diagrams/quickStyle51.xml" ContentType="application/vnd.openxmlformats-officedocument.drawingml.diagramStyle+xml"/>
  <Override PartName="/xl/diagrams/colors51.xml" ContentType="application/vnd.openxmlformats-officedocument.drawingml.diagramColors+xml"/>
  <Override PartName="/xl/diagrams/drawing51.xml" ContentType="application/vnd.ms-office.drawingml.diagramDrawing+xml"/>
  <Override PartName="/xl/diagrams/data52.xml" ContentType="application/vnd.openxmlformats-officedocument.drawingml.diagramData+xml"/>
  <Override PartName="/xl/diagrams/layout52.xml" ContentType="application/vnd.openxmlformats-officedocument.drawingml.diagramLayout+xml"/>
  <Override PartName="/xl/diagrams/quickStyle52.xml" ContentType="application/vnd.openxmlformats-officedocument.drawingml.diagramStyle+xml"/>
  <Override PartName="/xl/diagrams/colors52.xml" ContentType="application/vnd.openxmlformats-officedocument.drawingml.diagramColors+xml"/>
  <Override PartName="/xl/diagrams/drawing52.xml" ContentType="application/vnd.ms-office.drawingml.diagramDrawing+xml"/>
  <Override PartName="/xl/diagrams/data53.xml" ContentType="application/vnd.openxmlformats-officedocument.drawingml.diagramData+xml"/>
  <Override PartName="/xl/diagrams/layout53.xml" ContentType="application/vnd.openxmlformats-officedocument.drawingml.diagramLayout+xml"/>
  <Override PartName="/xl/diagrams/quickStyle53.xml" ContentType="application/vnd.openxmlformats-officedocument.drawingml.diagramStyle+xml"/>
  <Override PartName="/xl/diagrams/colors53.xml" ContentType="application/vnd.openxmlformats-officedocument.drawingml.diagramColors+xml"/>
  <Override PartName="/xl/diagrams/drawing53.xml" ContentType="application/vnd.ms-office.drawingml.diagramDrawing+xml"/>
  <Override PartName="/xl/diagrams/data54.xml" ContentType="application/vnd.openxmlformats-officedocument.drawingml.diagramData+xml"/>
  <Override PartName="/xl/diagrams/layout54.xml" ContentType="application/vnd.openxmlformats-officedocument.drawingml.diagramLayout+xml"/>
  <Override PartName="/xl/diagrams/quickStyle54.xml" ContentType="application/vnd.openxmlformats-officedocument.drawingml.diagramStyle+xml"/>
  <Override PartName="/xl/diagrams/colors54.xml" ContentType="application/vnd.openxmlformats-officedocument.drawingml.diagramColors+xml"/>
  <Override PartName="/xl/diagrams/drawing54.xml" ContentType="application/vnd.ms-office.drawingml.diagramDrawing+xml"/>
  <Override PartName="/xl/diagrams/data55.xml" ContentType="application/vnd.openxmlformats-officedocument.drawingml.diagramData+xml"/>
  <Override PartName="/xl/diagrams/layout55.xml" ContentType="application/vnd.openxmlformats-officedocument.drawingml.diagramLayout+xml"/>
  <Override PartName="/xl/diagrams/quickStyle55.xml" ContentType="application/vnd.openxmlformats-officedocument.drawingml.diagramStyle+xml"/>
  <Override PartName="/xl/diagrams/colors55.xml" ContentType="application/vnd.openxmlformats-officedocument.drawingml.diagramColors+xml"/>
  <Override PartName="/xl/diagrams/drawing55.xml" ContentType="application/vnd.ms-office.drawingml.diagramDrawing+xml"/>
  <Override PartName="/xl/diagrams/data56.xml" ContentType="application/vnd.openxmlformats-officedocument.drawingml.diagramData+xml"/>
  <Override PartName="/xl/diagrams/layout56.xml" ContentType="application/vnd.openxmlformats-officedocument.drawingml.diagramLayout+xml"/>
  <Override PartName="/xl/diagrams/quickStyle56.xml" ContentType="application/vnd.openxmlformats-officedocument.drawingml.diagramStyle+xml"/>
  <Override PartName="/xl/diagrams/colors56.xml" ContentType="application/vnd.openxmlformats-officedocument.drawingml.diagramColors+xml"/>
  <Override PartName="/xl/diagrams/drawing56.xml" ContentType="application/vnd.ms-office.drawingml.diagramDrawing+xml"/>
  <Override PartName="/xl/diagrams/data57.xml" ContentType="application/vnd.openxmlformats-officedocument.drawingml.diagramData+xml"/>
  <Override PartName="/xl/diagrams/layout57.xml" ContentType="application/vnd.openxmlformats-officedocument.drawingml.diagramLayout+xml"/>
  <Override PartName="/xl/diagrams/quickStyle57.xml" ContentType="application/vnd.openxmlformats-officedocument.drawingml.diagramStyle+xml"/>
  <Override PartName="/xl/diagrams/colors57.xml" ContentType="application/vnd.openxmlformats-officedocument.drawingml.diagramColors+xml"/>
  <Override PartName="/xl/diagrams/drawing57.xml" ContentType="application/vnd.ms-office.drawingml.diagramDrawing+xml"/>
  <Override PartName="/xl/diagrams/data58.xml" ContentType="application/vnd.openxmlformats-officedocument.drawingml.diagramData+xml"/>
  <Override PartName="/xl/diagrams/layout58.xml" ContentType="application/vnd.openxmlformats-officedocument.drawingml.diagramLayout+xml"/>
  <Override PartName="/xl/diagrams/quickStyle58.xml" ContentType="application/vnd.openxmlformats-officedocument.drawingml.diagramStyle+xml"/>
  <Override PartName="/xl/diagrams/colors58.xml" ContentType="application/vnd.openxmlformats-officedocument.drawingml.diagramColors+xml"/>
  <Override PartName="/xl/diagrams/drawing58.xml" ContentType="application/vnd.ms-office.drawingml.diagramDrawing+xml"/>
  <Override PartName="/xl/diagrams/data59.xml" ContentType="application/vnd.openxmlformats-officedocument.drawingml.diagramData+xml"/>
  <Override PartName="/xl/diagrams/layout59.xml" ContentType="application/vnd.openxmlformats-officedocument.drawingml.diagramLayout+xml"/>
  <Override PartName="/xl/diagrams/quickStyle59.xml" ContentType="application/vnd.openxmlformats-officedocument.drawingml.diagramStyle+xml"/>
  <Override PartName="/xl/diagrams/colors59.xml" ContentType="application/vnd.openxmlformats-officedocument.drawingml.diagramColors+xml"/>
  <Override PartName="/xl/diagrams/drawing59.xml" ContentType="application/vnd.ms-office.drawingml.diagramDrawing+xml"/>
  <Override PartName="/xl/diagrams/data60.xml" ContentType="application/vnd.openxmlformats-officedocument.drawingml.diagramData+xml"/>
  <Override PartName="/xl/diagrams/layout60.xml" ContentType="application/vnd.openxmlformats-officedocument.drawingml.diagramLayout+xml"/>
  <Override PartName="/xl/diagrams/quickStyle60.xml" ContentType="application/vnd.openxmlformats-officedocument.drawingml.diagramStyle+xml"/>
  <Override PartName="/xl/diagrams/colors60.xml" ContentType="application/vnd.openxmlformats-officedocument.drawingml.diagramColors+xml"/>
  <Override PartName="/xl/diagrams/drawing60.xml" ContentType="application/vnd.ms-office.drawingml.diagramDrawing+xml"/>
  <Override PartName="/xl/diagrams/data61.xml" ContentType="application/vnd.openxmlformats-officedocument.drawingml.diagramData+xml"/>
  <Override PartName="/xl/diagrams/layout61.xml" ContentType="application/vnd.openxmlformats-officedocument.drawingml.diagramLayout+xml"/>
  <Override PartName="/xl/diagrams/quickStyle61.xml" ContentType="application/vnd.openxmlformats-officedocument.drawingml.diagramStyle+xml"/>
  <Override PartName="/xl/diagrams/colors61.xml" ContentType="application/vnd.openxmlformats-officedocument.drawingml.diagramColors+xml"/>
  <Override PartName="/xl/diagrams/drawing61.xml" ContentType="application/vnd.ms-office.drawingml.diagramDrawing+xml"/>
  <Override PartName="/xl/diagrams/data62.xml" ContentType="application/vnd.openxmlformats-officedocument.drawingml.diagramData+xml"/>
  <Override PartName="/xl/diagrams/layout62.xml" ContentType="application/vnd.openxmlformats-officedocument.drawingml.diagramLayout+xml"/>
  <Override PartName="/xl/diagrams/quickStyle62.xml" ContentType="application/vnd.openxmlformats-officedocument.drawingml.diagramStyle+xml"/>
  <Override PartName="/xl/diagrams/colors62.xml" ContentType="application/vnd.openxmlformats-officedocument.drawingml.diagramColors+xml"/>
  <Override PartName="/xl/diagrams/drawing62.xml" ContentType="application/vnd.ms-office.drawingml.diagramDrawing+xml"/>
  <Override PartName="/xl/diagrams/data63.xml" ContentType="application/vnd.openxmlformats-officedocument.drawingml.diagramData+xml"/>
  <Override PartName="/xl/diagrams/layout63.xml" ContentType="application/vnd.openxmlformats-officedocument.drawingml.diagramLayout+xml"/>
  <Override PartName="/xl/diagrams/quickStyle63.xml" ContentType="application/vnd.openxmlformats-officedocument.drawingml.diagramStyle+xml"/>
  <Override PartName="/xl/diagrams/colors63.xml" ContentType="application/vnd.openxmlformats-officedocument.drawingml.diagramColors+xml"/>
  <Override PartName="/xl/diagrams/drawing63.xml" ContentType="application/vnd.ms-office.drawingml.diagramDrawing+xml"/>
  <Override PartName="/xl/diagrams/data64.xml" ContentType="application/vnd.openxmlformats-officedocument.drawingml.diagramData+xml"/>
  <Override PartName="/xl/diagrams/layout64.xml" ContentType="application/vnd.openxmlformats-officedocument.drawingml.diagramLayout+xml"/>
  <Override PartName="/xl/diagrams/quickStyle64.xml" ContentType="application/vnd.openxmlformats-officedocument.drawingml.diagramStyle+xml"/>
  <Override PartName="/xl/diagrams/colors64.xml" ContentType="application/vnd.openxmlformats-officedocument.drawingml.diagramColors+xml"/>
  <Override PartName="/xl/diagrams/drawing64.xml" ContentType="application/vnd.ms-office.drawingml.diagramDrawing+xml"/>
  <Override PartName="/xl/diagrams/data65.xml" ContentType="application/vnd.openxmlformats-officedocument.drawingml.diagramData+xml"/>
  <Override PartName="/xl/diagrams/layout65.xml" ContentType="application/vnd.openxmlformats-officedocument.drawingml.diagramLayout+xml"/>
  <Override PartName="/xl/diagrams/quickStyle65.xml" ContentType="application/vnd.openxmlformats-officedocument.drawingml.diagramStyle+xml"/>
  <Override PartName="/xl/diagrams/colors65.xml" ContentType="application/vnd.openxmlformats-officedocument.drawingml.diagramColors+xml"/>
  <Override PartName="/xl/diagrams/drawing65.xml" ContentType="application/vnd.ms-office.drawingml.diagramDrawing+xml"/>
  <Override PartName="/xl/diagrams/data66.xml" ContentType="application/vnd.openxmlformats-officedocument.drawingml.diagramData+xml"/>
  <Override PartName="/xl/diagrams/layout66.xml" ContentType="application/vnd.openxmlformats-officedocument.drawingml.diagramLayout+xml"/>
  <Override PartName="/xl/diagrams/quickStyle66.xml" ContentType="application/vnd.openxmlformats-officedocument.drawingml.diagramStyle+xml"/>
  <Override PartName="/xl/diagrams/colors66.xml" ContentType="application/vnd.openxmlformats-officedocument.drawingml.diagramColors+xml"/>
  <Override PartName="/xl/diagrams/drawing66.xml" ContentType="application/vnd.ms-office.drawingml.diagramDrawing+xml"/>
  <Override PartName="/xl/diagrams/data67.xml" ContentType="application/vnd.openxmlformats-officedocument.drawingml.diagramData+xml"/>
  <Override PartName="/xl/diagrams/layout67.xml" ContentType="application/vnd.openxmlformats-officedocument.drawingml.diagramLayout+xml"/>
  <Override PartName="/xl/diagrams/quickStyle67.xml" ContentType="application/vnd.openxmlformats-officedocument.drawingml.diagramStyle+xml"/>
  <Override PartName="/xl/diagrams/colors67.xml" ContentType="application/vnd.openxmlformats-officedocument.drawingml.diagramColors+xml"/>
  <Override PartName="/xl/diagrams/drawing67.xml" ContentType="application/vnd.ms-office.drawingml.diagramDrawing+xml"/>
  <Override PartName="/xl/diagrams/data68.xml" ContentType="application/vnd.openxmlformats-officedocument.drawingml.diagramData+xml"/>
  <Override PartName="/xl/diagrams/layout68.xml" ContentType="application/vnd.openxmlformats-officedocument.drawingml.diagramLayout+xml"/>
  <Override PartName="/xl/diagrams/quickStyle68.xml" ContentType="application/vnd.openxmlformats-officedocument.drawingml.diagramStyle+xml"/>
  <Override PartName="/xl/diagrams/colors68.xml" ContentType="application/vnd.openxmlformats-officedocument.drawingml.diagramColors+xml"/>
  <Override PartName="/xl/diagrams/drawing68.xml" ContentType="application/vnd.ms-office.drawingml.diagramDrawing+xml"/>
  <Override PartName="/xl/diagrams/data69.xml" ContentType="application/vnd.openxmlformats-officedocument.drawingml.diagramData+xml"/>
  <Override PartName="/xl/diagrams/layout69.xml" ContentType="application/vnd.openxmlformats-officedocument.drawingml.diagramLayout+xml"/>
  <Override PartName="/xl/diagrams/quickStyle69.xml" ContentType="application/vnd.openxmlformats-officedocument.drawingml.diagramStyle+xml"/>
  <Override PartName="/xl/diagrams/colors69.xml" ContentType="application/vnd.openxmlformats-officedocument.drawingml.diagramColors+xml"/>
  <Override PartName="/xl/diagrams/drawing69.xml" ContentType="application/vnd.ms-office.drawingml.diagramDrawing+xml"/>
  <Override PartName="/xl/diagrams/data70.xml" ContentType="application/vnd.openxmlformats-officedocument.drawingml.diagramData+xml"/>
  <Override PartName="/xl/diagrams/layout70.xml" ContentType="application/vnd.openxmlformats-officedocument.drawingml.diagramLayout+xml"/>
  <Override PartName="/xl/diagrams/quickStyle70.xml" ContentType="application/vnd.openxmlformats-officedocument.drawingml.diagramStyle+xml"/>
  <Override PartName="/xl/diagrams/colors70.xml" ContentType="application/vnd.openxmlformats-officedocument.drawingml.diagramColors+xml"/>
  <Override PartName="/xl/diagrams/drawing70.xml" ContentType="application/vnd.ms-office.drawingml.diagramDrawing+xml"/>
  <Override PartName="/xl/diagrams/data71.xml" ContentType="application/vnd.openxmlformats-officedocument.drawingml.diagramData+xml"/>
  <Override PartName="/xl/diagrams/layout71.xml" ContentType="application/vnd.openxmlformats-officedocument.drawingml.diagramLayout+xml"/>
  <Override PartName="/xl/diagrams/quickStyle71.xml" ContentType="application/vnd.openxmlformats-officedocument.drawingml.diagramStyle+xml"/>
  <Override PartName="/xl/diagrams/colors71.xml" ContentType="application/vnd.openxmlformats-officedocument.drawingml.diagramColors+xml"/>
  <Override PartName="/xl/diagrams/drawing71.xml" ContentType="application/vnd.ms-office.drawingml.diagramDrawing+xml"/>
  <Override PartName="/xl/diagrams/data72.xml" ContentType="application/vnd.openxmlformats-officedocument.drawingml.diagramData+xml"/>
  <Override PartName="/xl/diagrams/layout72.xml" ContentType="application/vnd.openxmlformats-officedocument.drawingml.diagramLayout+xml"/>
  <Override PartName="/xl/diagrams/quickStyle72.xml" ContentType="application/vnd.openxmlformats-officedocument.drawingml.diagramStyle+xml"/>
  <Override PartName="/xl/diagrams/colors72.xml" ContentType="application/vnd.openxmlformats-officedocument.drawingml.diagramColors+xml"/>
  <Override PartName="/xl/diagrams/drawing72.xml" ContentType="application/vnd.ms-office.drawingml.diagramDrawing+xml"/>
  <Override PartName="/xl/diagrams/data73.xml" ContentType="application/vnd.openxmlformats-officedocument.drawingml.diagramData+xml"/>
  <Override PartName="/xl/diagrams/layout73.xml" ContentType="application/vnd.openxmlformats-officedocument.drawingml.diagramLayout+xml"/>
  <Override PartName="/xl/diagrams/quickStyle73.xml" ContentType="application/vnd.openxmlformats-officedocument.drawingml.diagramStyle+xml"/>
  <Override PartName="/xl/diagrams/colors73.xml" ContentType="application/vnd.openxmlformats-officedocument.drawingml.diagramColors+xml"/>
  <Override PartName="/xl/diagrams/drawing73.xml" ContentType="application/vnd.ms-office.drawingml.diagramDrawing+xml"/>
  <Override PartName="/xl/diagrams/data74.xml" ContentType="application/vnd.openxmlformats-officedocument.drawingml.diagramData+xml"/>
  <Override PartName="/xl/diagrams/layout74.xml" ContentType="application/vnd.openxmlformats-officedocument.drawingml.diagramLayout+xml"/>
  <Override PartName="/xl/diagrams/quickStyle74.xml" ContentType="application/vnd.openxmlformats-officedocument.drawingml.diagramStyle+xml"/>
  <Override PartName="/xl/diagrams/colors74.xml" ContentType="application/vnd.openxmlformats-officedocument.drawingml.diagramColors+xml"/>
  <Override PartName="/xl/diagrams/drawing74.xml" ContentType="application/vnd.ms-office.drawingml.diagramDrawing+xml"/>
  <Override PartName="/xl/diagrams/data75.xml" ContentType="application/vnd.openxmlformats-officedocument.drawingml.diagramData+xml"/>
  <Override PartName="/xl/diagrams/layout75.xml" ContentType="application/vnd.openxmlformats-officedocument.drawingml.diagramLayout+xml"/>
  <Override PartName="/xl/diagrams/quickStyle75.xml" ContentType="application/vnd.openxmlformats-officedocument.drawingml.diagramStyle+xml"/>
  <Override PartName="/xl/diagrams/colors75.xml" ContentType="application/vnd.openxmlformats-officedocument.drawingml.diagramColors+xml"/>
  <Override PartName="/xl/diagrams/drawing75.xml" ContentType="application/vnd.ms-office.drawingml.diagramDrawing+xml"/>
  <Override PartName="/xl/diagrams/data76.xml" ContentType="application/vnd.openxmlformats-officedocument.drawingml.diagramData+xml"/>
  <Override PartName="/xl/diagrams/layout76.xml" ContentType="application/vnd.openxmlformats-officedocument.drawingml.diagramLayout+xml"/>
  <Override PartName="/xl/diagrams/quickStyle76.xml" ContentType="application/vnd.openxmlformats-officedocument.drawingml.diagramStyle+xml"/>
  <Override PartName="/xl/diagrams/colors76.xml" ContentType="application/vnd.openxmlformats-officedocument.drawingml.diagramColors+xml"/>
  <Override PartName="/xl/diagrams/drawing76.xml" ContentType="application/vnd.ms-office.drawingml.diagramDrawing+xml"/>
  <Override PartName="/xl/diagrams/data77.xml" ContentType="application/vnd.openxmlformats-officedocument.drawingml.diagramData+xml"/>
  <Override PartName="/xl/diagrams/layout77.xml" ContentType="application/vnd.openxmlformats-officedocument.drawingml.diagramLayout+xml"/>
  <Override PartName="/xl/diagrams/quickStyle77.xml" ContentType="application/vnd.openxmlformats-officedocument.drawingml.diagramStyle+xml"/>
  <Override PartName="/xl/diagrams/colors77.xml" ContentType="application/vnd.openxmlformats-officedocument.drawingml.diagramColors+xml"/>
  <Override PartName="/xl/diagrams/drawing77.xml" ContentType="application/vnd.ms-office.drawingml.diagramDrawing+xml"/>
  <Override PartName="/xl/diagrams/data78.xml" ContentType="application/vnd.openxmlformats-officedocument.drawingml.diagramData+xml"/>
  <Override PartName="/xl/diagrams/layout78.xml" ContentType="application/vnd.openxmlformats-officedocument.drawingml.diagramLayout+xml"/>
  <Override PartName="/xl/diagrams/quickStyle78.xml" ContentType="application/vnd.openxmlformats-officedocument.drawingml.diagramStyle+xml"/>
  <Override PartName="/xl/diagrams/colors78.xml" ContentType="application/vnd.openxmlformats-officedocument.drawingml.diagramColors+xml"/>
  <Override PartName="/xl/diagrams/drawing78.xml" ContentType="application/vnd.ms-office.drawingml.diagramDrawing+xml"/>
  <Override PartName="/xl/diagrams/data79.xml" ContentType="application/vnd.openxmlformats-officedocument.drawingml.diagramData+xml"/>
  <Override PartName="/xl/diagrams/layout79.xml" ContentType="application/vnd.openxmlformats-officedocument.drawingml.diagramLayout+xml"/>
  <Override PartName="/xl/diagrams/quickStyle79.xml" ContentType="application/vnd.openxmlformats-officedocument.drawingml.diagramStyle+xml"/>
  <Override PartName="/xl/diagrams/colors79.xml" ContentType="application/vnd.openxmlformats-officedocument.drawingml.diagramColors+xml"/>
  <Override PartName="/xl/diagrams/drawing79.xml" ContentType="application/vnd.ms-office.drawingml.diagramDrawing+xml"/>
  <Override PartName="/xl/diagrams/data80.xml" ContentType="application/vnd.openxmlformats-officedocument.drawingml.diagramData+xml"/>
  <Override PartName="/xl/diagrams/layout80.xml" ContentType="application/vnd.openxmlformats-officedocument.drawingml.diagramLayout+xml"/>
  <Override PartName="/xl/diagrams/quickStyle80.xml" ContentType="application/vnd.openxmlformats-officedocument.drawingml.diagramStyle+xml"/>
  <Override PartName="/xl/diagrams/colors80.xml" ContentType="application/vnd.openxmlformats-officedocument.drawingml.diagramColors+xml"/>
  <Override PartName="/xl/diagrams/drawing80.xml" ContentType="application/vnd.ms-office.drawingml.diagramDrawing+xml"/>
  <Override PartName="/xl/diagrams/data81.xml" ContentType="application/vnd.openxmlformats-officedocument.drawingml.diagramData+xml"/>
  <Override PartName="/xl/diagrams/layout81.xml" ContentType="application/vnd.openxmlformats-officedocument.drawingml.diagramLayout+xml"/>
  <Override PartName="/xl/diagrams/quickStyle81.xml" ContentType="application/vnd.openxmlformats-officedocument.drawingml.diagramStyle+xml"/>
  <Override PartName="/xl/diagrams/colors81.xml" ContentType="application/vnd.openxmlformats-officedocument.drawingml.diagramColors+xml"/>
  <Override PartName="/xl/diagrams/drawing81.xml" ContentType="application/vnd.ms-office.drawingml.diagramDrawing+xml"/>
  <Override PartName="/xl/diagrams/data82.xml" ContentType="application/vnd.openxmlformats-officedocument.drawingml.diagramData+xml"/>
  <Override PartName="/xl/diagrams/layout82.xml" ContentType="application/vnd.openxmlformats-officedocument.drawingml.diagramLayout+xml"/>
  <Override PartName="/xl/diagrams/quickStyle82.xml" ContentType="application/vnd.openxmlformats-officedocument.drawingml.diagramStyle+xml"/>
  <Override PartName="/xl/diagrams/colors82.xml" ContentType="application/vnd.openxmlformats-officedocument.drawingml.diagramColors+xml"/>
  <Override PartName="/xl/diagrams/drawing82.xml" ContentType="application/vnd.ms-office.drawingml.diagramDrawing+xml"/>
  <Override PartName="/xl/diagrams/data83.xml" ContentType="application/vnd.openxmlformats-officedocument.drawingml.diagramData+xml"/>
  <Override PartName="/xl/diagrams/layout83.xml" ContentType="application/vnd.openxmlformats-officedocument.drawingml.diagramLayout+xml"/>
  <Override PartName="/xl/diagrams/quickStyle83.xml" ContentType="application/vnd.openxmlformats-officedocument.drawingml.diagramStyle+xml"/>
  <Override PartName="/xl/diagrams/colors83.xml" ContentType="application/vnd.openxmlformats-officedocument.drawingml.diagramColors+xml"/>
  <Override PartName="/xl/diagrams/drawing83.xml" ContentType="application/vnd.ms-office.drawingml.diagramDrawing+xml"/>
  <Override PartName="/xl/diagrams/data84.xml" ContentType="application/vnd.openxmlformats-officedocument.drawingml.diagramData+xml"/>
  <Override PartName="/xl/diagrams/layout84.xml" ContentType="application/vnd.openxmlformats-officedocument.drawingml.diagramLayout+xml"/>
  <Override PartName="/xl/diagrams/quickStyle84.xml" ContentType="application/vnd.openxmlformats-officedocument.drawingml.diagramStyle+xml"/>
  <Override PartName="/xl/diagrams/colors84.xml" ContentType="application/vnd.openxmlformats-officedocument.drawingml.diagramColors+xml"/>
  <Override PartName="/xl/diagrams/drawing84.xml" ContentType="application/vnd.ms-office.drawingml.diagramDrawing+xml"/>
  <Override PartName="/xl/diagrams/data85.xml" ContentType="application/vnd.openxmlformats-officedocument.drawingml.diagramData+xml"/>
  <Override PartName="/xl/diagrams/layout85.xml" ContentType="application/vnd.openxmlformats-officedocument.drawingml.diagramLayout+xml"/>
  <Override PartName="/xl/diagrams/quickStyle85.xml" ContentType="application/vnd.openxmlformats-officedocument.drawingml.diagramStyle+xml"/>
  <Override PartName="/xl/diagrams/colors85.xml" ContentType="application/vnd.openxmlformats-officedocument.drawingml.diagramColors+xml"/>
  <Override PartName="/xl/diagrams/drawing85.xml" ContentType="application/vnd.ms-office.drawingml.diagramDrawing+xml"/>
  <Override PartName="/xl/diagrams/data86.xml" ContentType="application/vnd.openxmlformats-officedocument.drawingml.diagramData+xml"/>
  <Override PartName="/xl/diagrams/layout86.xml" ContentType="application/vnd.openxmlformats-officedocument.drawingml.diagramLayout+xml"/>
  <Override PartName="/xl/diagrams/quickStyle86.xml" ContentType="application/vnd.openxmlformats-officedocument.drawingml.diagramStyle+xml"/>
  <Override PartName="/xl/diagrams/colors86.xml" ContentType="application/vnd.openxmlformats-officedocument.drawingml.diagramColors+xml"/>
  <Override PartName="/xl/diagrams/drawing86.xml" ContentType="application/vnd.ms-office.drawingml.diagramDrawing+xml"/>
  <Override PartName="/xl/diagrams/data87.xml" ContentType="application/vnd.openxmlformats-officedocument.drawingml.diagramData+xml"/>
  <Override PartName="/xl/diagrams/layout87.xml" ContentType="application/vnd.openxmlformats-officedocument.drawingml.diagramLayout+xml"/>
  <Override PartName="/xl/diagrams/quickStyle87.xml" ContentType="application/vnd.openxmlformats-officedocument.drawingml.diagramStyle+xml"/>
  <Override PartName="/xl/diagrams/colors87.xml" ContentType="application/vnd.openxmlformats-officedocument.drawingml.diagramColors+xml"/>
  <Override PartName="/xl/diagrams/drawing87.xml" ContentType="application/vnd.ms-office.drawingml.diagramDrawing+xml"/>
  <Override PartName="/xl/diagrams/data88.xml" ContentType="application/vnd.openxmlformats-officedocument.drawingml.diagramData+xml"/>
  <Override PartName="/xl/diagrams/layout88.xml" ContentType="application/vnd.openxmlformats-officedocument.drawingml.diagramLayout+xml"/>
  <Override PartName="/xl/diagrams/quickStyle88.xml" ContentType="application/vnd.openxmlformats-officedocument.drawingml.diagramStyle+xml"/>
  <Override PartName="/xl/diagrams/colors88.xml" ContentType="application/vnd.openxmlformats-officedocument.drawingml.diagramColors+xml"/>
  <Override PartName="/xl/diagrams/drawing88.xml" ContentType="application/vnd.ms-office.drawingml.diagramDrawing+xml"/>
  <Override PartName="/xl/diagrams/data89.xml" ContentType="application/vnd.openxmlformats-officedocument.drawingml.diagramData+xml"/>
  <Override PartName="/xl/diagrams/layout89.xml" ContentType="application/vnd.openxmlformats-officedocument.drawingml.diagramLayout+xml"/>
  <Override PartName="/xl/diagrams/quickStyle89.xml" ContentType="application/vnd.openxmlformats-officedocument.drawingml.diagramStyle+xml"/>
  <Override PartName="/xl/diagrams/colors89.xml" ContentType="application/vnd.openxmlformats-officedocument.drawingml.diagramColors+xml"/>
  <Override PartName="/xl/diagrams/drawing89.xml" ContentType="application/vnd.ms-office.drawingml.diagramDrawing+xml"/>
  <Override PartName="/xl/diagrams/data90.xml" ContentType="application/vnd.openxmlformats-officedocument.drawingml.diagramData+xml"/>
  <Override PartName="/xl/diagrams/layout90.xml" ContentType="application/vnd.openxmlformats-officedocument.drawingml.diagramLayout+xml"/>
  <Override PartName="/xl/diagrams/quickStyle90.xml" ContentType="application/vnd.openxmlformats-officedocument.drawingml.diagramStyle+xml"/>
  <Override PartName="/xl/diagrams/colors90.xml" ContentType="application/vnd.openxmlformats-officedocument.drawingml.diagramColors+xml"/>
  <Override PartName="/xl/diagrams/drawing90.xml" ContentType="application/vnd.ms-office.drawingml.diagramDrawing+xml"/>
  <Override PartName="/xl/diagrams/data91.xml" ContentType="application/vnd.openxmlformats-officedocument.drawingml.diagramData+xml"/>
  <Override PartName="/xl/diagrams/layout91.xml" ContentType="application/vnd.openxmlformats-officedocument.drawingml.diagramLayout+xml"/>
  <Override PartName="/xl/diagrams/quickStyle91.xml" ContentType="application/vnd.openxmlformats-officedocument.drawingml.diagramStyle+xml"/>
  <Override PartName="/xl/diagrams/colors91.xml" ContentType="application/vnd.openxmlformats-officedocument.drawingml.diagramColors+xml"/>
  <Override PartName="/xl/diagrams/drawing91.xml" ContentType="application/vnd.ms-office.drawingml.diagramDrawing+xml"/>
  <Override PartName="/xl/diagrams/data92.xml" ContentType="application/vnd.openxmlformats-officedocument.drawingml.diagramData+xml"/>
  <Override PartName="/xl/diagrams/layout92.xml" ContentType="application/vnd.openxmlformats-officedocument.drawingml.diagramLayout+xml"/>
  <Override PartName="/xl/diagrams/quickStyle92.xml" ContentType="application/vnd.openxmlformats-officedocument.drawingml.diagramStyle+xml"/>
  <Override PartName="/xl/diagrams/colors92.xml" ContentType="application/vnd.openxmlformats-officedocument.drawingml.diagramColors+xml"/>
  <Override PartName="/xl/diagrams/drawing92.xml" ContentType="application/vnd.ms-office.drawingml.diagram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elarap_academia_usbbog_edu_co/Documents/12 Proyecto Integrador/7. Sem_III/"/>
    </mc:Choice>
  </mc:AlternateContent>
  <xr:revisionPtr revIDLastSave="631" documentId="8_{927C5F08-4AC5-47EF-9F4F-092A7E624CCC}" xr6:coauthVersionLast="47" xr6:coauthVersionMax="47" xr10:uidLastSave="{4476833A-6E12-4C51-8F05-0CD2A7336B86}"/>
  <bookViews>
    <workbookView xWindow="-108" yWindow="-108" windowWidth="23256" windowHeight="12456" tabRatio="695" firstSheet="1" activeTab="5" xr2:uid="{720396F6-C0C3-43FD-8E70-9D0DFFE58123}"/>
  </bookViews>
  <sheets>
    <sheet name="GANTT" sheetId="3" r:id="rId1"/>
    <sheet name="ACTIVIDADES" sheetId="2" r:id="rId2"/>
    <sheet name="PRECEDENCIAS" sheetId="4" r:id="rId3"/>
    <sheet name="PRECEDENCIAS (texto)" sheetId="6" r:id="rId4"/>
    <sheet name="ACTIVIDADES (hasta II)" sheetId="7" r:id="rId5"/>
    <sheet name="ACT (Hasta III 22.10.01)" sheetId="8" r:id="rId6"/>
  </sheets>
  <definedNames>
    <definedName name="_xlnm._FilterDatabase" localSheetId="5" hidden="1">'ACT (Hasta III 22.10.01)'!$C$4:$M$68</definedName>
    <definedName name="_xlnm._FilterDatabase" localSheetId="1" hidden="1">ACTIVIDADES!$C$4:$M$68</definedName>
    <definedName name="_xlnm._FilterDatabase" localSheetId="4" hidden="1">'ACTIVIDADES (hasta II)'!$C$4:$D$39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8" l="1"/>
  <c r="P18" i="8" s="1"/>
  <c r="B68" i="8"/>
  <c r="B67" i="8"/>
  <c r="B66" i="8"/>
  <c r="B65" i="8"/>
  <c r="B64" i="8"/>
  <c r="B63" i="8"/>
  <c r="B62" i="8"/>
  <c r="B61" i="8"/>
  <c r="K60" i="8"/>
  <c r="M60" i="8" s="1"/>
  <c r="K61" i="8" s="1"/>
  <c r="M61" i="8" s="1"/>
  <c r="K62" i="8" s="1"/>
  <c r="M62" i="8" s="1"/>
  <c r="K63" i="8" s="1"/>
  <c r="M63" i="8" s="1"/>
  <c r="K64" i="8" s="1"/>
  <c r="M64" i="8" s="1"/>
  <c r="K65" i="8" s="1"/>
  <c r="M65" i="8" s="1"/>
  <c r="K66" i="8" s="1"/>
  <c r="M66" i="8" s="1"/>
  <c r="K67" i="8" s="1"/>
  <c r="M67" i="8" s="1"/>
  <c r="K68" i="8" s="1"/>
  <c r="M68" i="8" s="1"/>
  <c r="B60" i="8"/>
  <c r="L59" i="8"/>
  <c r="M59" i="8" s="1"/>
  <c r="I59" i="8"/>
  <c r="B59" i="8"/>
  <c r="B58" i="8"/>
  <c r="B57" i="8"/>
  <c r="B56" i="8"/>
  <c r="B55" i="8"/>
  <c r="B54" i="8"/>
  <c r="B53" i="8"/>
  <c r="B52" i="8"/>
  <c r="B51" i="8"/>
  <c r="B50" i="8"/>
  <c r="M49" i="8"/>
  <c r="K50" i="8" s="1"/>
  <c r="M50" i="8" s="1"/>
  <c r="K51" i="8" s="1"/>
  <c r="M51" i="8" s="1"/>
  <c r="K52" i="8" s="1"/>
  <c r="M52" i="8" s="1"/>
  <c r="K53" i="8" s="1"/>
  <c r="M53" i="8" s="1"/>
  <c r="K54" i="8" s="1"/>
  <c r="M54" i="8" s="1"/>
  <c r="K55" i="8" s="1"/>
  <c r="M55" i="8" s="1"/>
  <c r="K56" i="8" s="1"/>
  <c r="M56" i="8" s="1"/>
  <c r="K57" i="8" s="1"/>
  <c r="M57" i="8" s="1"/>
  <c r="K49" i="8"/>
  <c r="B49" i="8"/>
  <c r="L48" i="8"/>
  <c r="I48" i="8"/>
  <c r="B48" i="8"/>
  <c r="B47" i="8"/>
  <c r="B46" i="8"/>
  <c r="B45" i="8"/>
  <c r="B44" i="8"/>
  <c r="B43" i="8"/>
  <c r="B42" i="8"/>
  <c r="B41" i="8"/>
  <c r="B40" i="8"/>
  <c r="K39" i="8"/>
  <c r="M39" i="8" s="1"/>
  <c r="K40" i="8" s="1"/>
  <c r="M40" i="8" s="1"/>
  <c r="K41" i="8" s="1"/>
  <c r="M41" i="8" s="1"/>
  <c r="K42" i="8" s="1"/>
  <c r="M42" i="8" s="1"/>
  <c r="K43" i="8" s="1"/>
  <c r="M43" i="8" s="1"/>
  <c r="K44" i="8" s="1"/>
  <c r="M44" i="8" s="1"/>
  <c r="K45" i="8" s="1"/>
  <c r="M45" i="8" s="1"/>
  <c r="K46" i="8" s="1"/>
  <c r="M46" i="8" s="1"/>
  <c r="K47" i="8" s="1"/>
  <c r="M47" i="8" s="1"/>
  <c r="B39" i="8"/>
  <c r="L38" i="8"/>
  <c r="M38" i="8" s="1"/>
  <c r="I38" i="8"/>
  <c r="B38" i="8"/>
  <c r="B37" i="8"/>
  <c r="B36" i="8"/>
  <c r="B35" i="8"/>
  <c r="B34" i="8"/>
  <c r="B33" i="8"/>
  <c r="B32" i="8"/>
  <c r="B31" i="8"/>
  <c r="B30" i="8"/>
  <c r="B29" i="8"/>
  <c r="M28" i="8"/>
  <c r="K29" i="8" s="1"/>
  <c r="M29" i="8" s="1"/>
  <c r="K30" i="8" s="1"/>
  <c r="M30" i="8" s="1"/>
  <c r="K31" i="8" s="1"/>
  <c r="M31" i="8" s="1"/>
  <c r="K32" i="8" s="1"/>
  <c r="M32" i="8" s="1"/>
  <c r="K33" i="8" s="1"/>
  <c r="M33" i="8" s="1"/>
  <c r="K34" i="8" s="1"/>
  <c r="M34" i="8" s="1"/>
  <c r="K35" i="8" s="1"/>
  <c r="M35" i="8" s="1"/>
  <c r="K28" i="8"/>
  <c r="B28" i="8"/>
  <c r="L27" i="8"/>
  <c r="I27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K6" i="8"/>
  <c r="M6" i="8" s="1"/>
  <c r="K7" i="8" s="1"/>
  <c r="M7" i="8" s="1"/>
  <c r="K8" i="8" s="1"/>
  <c r="M8" i="8" s="1"/>
  <c r="K9" i="8" s="1"/>
  <c r="M9" i="8" s="1"/>
  <c r="K10" i="8" s="1"/>
  <c r="M10" i="8" s="1"/>
  <c r="K11" i="8" s="1"/>
  <c r="M11" i="8" s="1"/>
  <c r="K12" i="8" s="1"/>
  <c r="M12" i="8" s="1"/>
  <c r="K13" i="8" s="1"/>
  <c r="M13" i="8" s="1"/>
  <c r="K14" i="8" s="1"/>
  <c r="M14" i="8" s="1"/>
  <c r="K15" i="8" s="1"/>
  <c r="M15" i="8" s="1"/>
  <c r="K16" i="8" s="1"/>
  <c r="M16" i="8" s="1"/>
  <c r="K17" i="8" s="1"/>
  <c r="M17" i="8" s="1"/>
  <c r="K18" i="8" s="1"/>
  <c r="M18" i="8" s="1"/>
  <c r="K19" i="8" s="1"/>
  <c r="M19" i="8" s="1"/>
  <c r="K20" i="8" s="1"/>
  <c r="M20" i="8" s="1"/>
  <c r="K21" i="8" s="1"/>
  <c r="M21" i="8" s="1"/>
  <c r="K22" i="8" s="1"/>
  <c r="M22" i="8" s="1"/>
  <c r="K23" i="8" s="1"/>
  <c r="M23" i="8" s="1"/>
  <c r="K24" i="8" s="1"/>
  <c r="M24" i="8" s="1"/>
  <c r="K25" i="8" s="1"/>
  <c r="M25" i="8" s="1"/>
  <c r="K26" i="8" s="1"/>
  <c r="M26" i="8" s="1"/>
  <c r="M5" i="8" s="1"/>
  <c r="B6" i="8"/>
  <c r="L5" i="8"/>
  <c r="I5" i="8"/>
  <c r="B5" i="8"/>
  <c r="C5" i="8" s="1"/>
  <c r="J1" i="8"/>
  <c r="I1" i="8"/>
  <c r="L48" i="2"/>
  <c r="L59" i="2"/>
  <c r="L38" i="2"/>
  <c r="B36" i="2"/>
  <c r="B37" i="2"/>
  <c r="K28" i="2"/>
  <c r="I27" i="2"/>
  <c r="L27" i="2"/>
  <c r="L5" i="2"/>
  <c r="B31" i="2"/>
  <c r="B34" i="2"/>
  <c r="B40" i="2"/>
  <c r="B28" i="2"/>
  <c r="B29" i="2"/>
  <c r="B30" i="2"/>
  <c r="K36" i="8" l="1"/>
  <c r="M36" i="8" s="1"/>
  <c r="K37" i="8"/>
  <c r="M37" i="8" s="1"/>
  <c r="M27" i="8" s="1"/>
  <c r="K58" i="8"/>
  <c r="M58" i="8" s="1"/>
  <c r="M48" i="8"/>
  <c r="B43" i="2"/>
  <c r="B41" i="2"/>
  <c r="B42" i="2"/>
  <c r="B44" i="2"/>
  <c r="B33" i="2"/>
  <c r="B32" i="2"/>
  <c r="B35" i="2"/>
  <c r="J1" i="2"/>
  <c r="I5" i="2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5" i="7"/>
  <c r="R101" i="6"/>
  <c r="S101" i="6" s="1"/>
  <c r="X101" i="6" s="1"/>
  <c r="Y101" i="6" s="1"/>
  <c r="AD101" i="6" s="1"/>
  <c r="AE101" i="6" s="1"/>
  <c r="AJ101" i="6" s="1"/>
  <c r="AK101" i="6" s="1"/>
  <c r="AP101" i="6" s="1"/>
  <c r="AQ101" i="6" s="1"/>
  <c r="AV101" i="6" s="1"/>
  <c r="AW101" i="6" s="1"/>
  <c r="BB101" i="6" s="1"/>
  <c r="BC101" i="6" s="1"/>
  <c r="S41" i="6"/>
  <c r="X59" i="6" l="1"/>
  <c r="Y59" i="6" s="1"/>
  <c r="X24" i="6"/>
  <c r="R101" i="4"/>
  <c r="E48" i="4"/>
  <c r="E47" i="4"/>
  <c r="E46" i="4"/>
  <c r="E45" i="4"/>
  <c r="E44" i="4"/>
  <c r="E43" i="4"/>
  <c r="E42" i="4"/>
  <c r="E41" i="4"/>
  <c r="E40" i="4"/>
  <c r="E39" i="4"/>
  <c r="E38" i="4"/>
  <c r="E37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S101" i="4" s="1"/>
  <c r="X101" i="4" s="1"/>
  <c r="E11" i="4"/>
  <c r="E10" i="4"/>
  <c r="E9" i="4"/>
  <c r="E8" i="4"/>
  <c r="E7" i="4"/>
  <c r="E6" i="4"/>
  <c r="E5" i="4"/>
  <c r="E4" i="4"/>
  <c r="E3" i="4"/>
  <c r="S41" i="4" s="1"/>
  <c r="X24" i="4" s="1"/>
  <c r="C36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B28" i="4"/>
  <c r="B29" i="4"/>
  <c r="B30" i="4"/>
  <c r="B31" i="4"/>
  <c r="B32" i="4"/>
  <c r="B33" i="4"/>
  <c r="B34" i="4"/>
  <c r="B35" i="4"/>
  <c r="B25" i="4"/>
  <c r="B26" i="4"/>
  <c r="B27" i="4"/>
  <c r="B26" i="2"/>
  <c r="B23" i="4" s="1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B22" i="2"/>
  <c r="B19" i="4" s="1"/>
  <c r="B23" i="2"/>
  <c r="B20" i="4" s="1"/>
  <c r="B24" i="2"/>
  <c r="B21" i="4" s="1"/>
  <c r="B25" i="2"/>
  <c r="B22" i="4" s="1"/>
  <c r="C24" i="4"/>
  <c r="C11" i="4"/>
  <c r="C10" i="4"/>
  <c r="C9" i="4"/>
  <c r="C8" i="4"/>
  <c r="C7" i="4"/>
  <c r="C6" i="4"/>
  <c r="C5" i="4"/>
  <c r="C4" i="4"/>
  <c r="C3" i="4"/>
  <c r="B60" i="2"/>
  <c r="B61" i="2"/>
  <c r="B62" i="2"/>
  <c r="B63" i="2"/>
  <c r="B64" i="2"/>
  <c r="B65" i="2"/>
  <c r="B66" i="2"/>
  <c r="B67" i="2"/>
  <c r="B68" i="2"/>
  <c r="B59" i="2"/>
  <c r="B58" i="2"/>
  <c r="B54" i="2"/>
  <c r="B55" i="2"/>
  <c r="B56" i="2"/>
  <c r="B57" i="2"/>
  <c r="B49" i="2"/>
  <c r="B50" i="2"/>
  <c r="B51" i="2"/>
  <c r="B52" i="2"/>
  <c r="B53" i="2"/>
  <c r="B48" i="2"/>
  <c r="B39" i="2"/>
  <c r="B37" i="4" s="1"/>
  <c r="B38" i="4"/>
  <c r="B39" i="4"/>
  <c r="B40" i="4"/>
  <c r="B41" i="4"/>
  <c r="B42" i="4"/>
  <c r="B43" i="4"/>
  <c r="B44" i="4"/>
  <c r="B45" i="4"/>
  <c r="B45" i="2"/>
  <c r="B46" i="4" s="1"/>
  <c r="B46" i="2"/>
  <c r="B47" i="4" s="1"/>
  <c r="B47" i="2"/>
  <c r="B48" i="4" s="1"/>
  <c r="B38" i="2"/>
  <c r="B36" i="4" s="1"/>
  <c r="B27" i="2"/>
  <c r="B24" i="4" s="1"/>
  <c r="B6" i="2"/>
  <c r="B3" i="4" s="1"/>
  <c r="B7" i="2"/>
  <c r="B4" i="4" s="1"/>
  <c r="B8" i="2"/>
  <c r="B5" i="4" s="1"/>
  <c r="B9" i="2"/>
  <c r="B6" i="4" s="1"/>
  <c r="B10" i="2"/>
  <c r="B7" i="4" s="1"/>
  <c r="B11" i="2"/>
  <c r="B8" i="4" s="1"/>
  <c r="B12" i="2"/>
  <c r="B9" i="4" s="1"/>
  <c r="B13" i="2"/>
  <c r="B10" i="4" s="1"/>
  <c r="B14" i="2"/>
  <c r="B11" i="4" s="1"/>
  <c r="B15" i="2"/>
  <c r="B12" i="4" s="1"/>
  <c r="B16" i="2"/>
  <c r="B13" i="4" s="1"/>
  <c r="B17" i="2"/>
  <c r="B14" i="4" s="1"/>
  <c r="B18" i="2"/>
  <c r="B15" i="4" s="1"/>
  <c r="B19" i="2"/>
  <c r="B16" i="4" s="1"/>
  <c r="B20" i="2"/>
  <c r="B17" i="4" s="1"/>
  <c r="B21" i="2"/>
  <c r="B18" i="4" s="1"/>
  <c r="B5" i="2"/>
  <c r="B2" i="4" s="1"/>
  <c r="I59" i="2"/>
  <c r="I48" i="2"/>
  <c r="I38" i="2"/>
  <c r="K60" i="2"/>
  <c r="M60" i="2" s="1"/>
  <c r="K61" i="2" s="1"/>
  <c r="M61" i="2" s="1"/>
  <c r="K62" i="2" s="1"/>
  <c r="M62" i="2" s="1"/>
  <c r="M59" i="2"/>
  <c r="K49" i="2"/>
  <c r="M49" i="2" s="1"/>
  <c r="K50" i="2" s="1"/>
  <c r="M50" i="2" s="1"/>
  <c r="K39" i="2"/>
  <c r="M39" i="2" s="1"/>
  <c r="K40" i="2" s="1"/>
  <c r="M40" i="2" s="1"/>
  <c r="M38" i="2"/>
  <c r="K6" i="2"/>
  <c r="M6" i="2" s="1"/>
  <c r="K7" i="2" s="1"/>
  <c r="M7" i="2" s="1"/>
  <c r="K51" i="2" l="1"/>
  <c r="M51" i="2" s="1"/>
  <c r="K52" i="2" s="1"/>
  <c r="K41" i="2"/>
  <c r="M41" i="2" s="1"/>
  <c r="K42" i="2" s="1"/>
  <c r="M42" i="2" s="1"/>
  <c r="I1" i="2"/>
  <c r="Y101" i="4"/>
  <c r="AD101" i="4" s="1"/>
  <c r="AE101" i="4" s="1"/>
  <c r="AJ101" i="4" s="1"/>
  <c r="AK101" i="4" s="1"/>
  <c r="AP101" i="4" s="1"/>
  <c r="AQ101" i="4" s="1"/>
  <c r="AV101" i="4" s="1"/>
  <c r="AW101" i="4" s="1"/>
  <c r="BB101" i="4" s="1"/>
  <c r="BC101" i="4" s="1"/>
  <c r="Y24" i="4"/>
  <c r="E2" i="4"/>
  <c r="X59" i="4"/>
  <c r="Y59" i="4" s="1"/>
  <c r="E36" i="4"/>
  <c r="Y24" i="6"/>
  <c r="C5" i="2"/>
  <c r="C2" i="4" s="1"/>
  <c r="K63" i="2"/>
  <c r="M63" i="2" s="1"/>
  <c r="K64" i="2" s="1"/>
  <c r="M64" i="2" s="1"/>
  <c r="K65" i="2" s="1"/>
  <c r="M65" i="2" s="1"/>
  <c r="K66" i="2" s="1"/>
  <c r="M66" i="2" s="1"/>
  <c r="K67" i="2" s="1"/>
  <c r="M67" i="2" s="1"/>
  <c r="K68" i="2" s="1"/>
  <c r="M68" i="2" s="1"/>
  <c r="K8" i="2"/>
  <c r="M8" i="2" s="1"/>
  <c r="K9" i="2" s="1"/>
  <c r="K43" i="2" l="1"/>
  <c r="M43" i="2" s="1"/>
  <c r="AD59" i="4"/>
  <c r="AE59" i="4" s="1"/>
  <c r="AV78" i="4" s="1"/>
  <c r="AW78" i="4" s="1"/>
  <c r="AD41" i="4"/>
  <c r="AE41" i="4" s="1"/>
  <c r="AJ41" i="4" s="1"/>
  <c r="AK41" i="4" s="1"/>
  <c r="AP41" i="4" s="1"/>
  <c r="AQ41" i="4" s="1"/>
  <c r="AD41" i="6"/>
  <c r="AE41" i="6" s="1"/>
  <c r="AD59" i="6"/>
  <c r="AE59" i="6" s="1"/>
  <c r="AV78" i="6" s="1"/>
  <c r="AW78" i="6" s="1"/>
  <c r="M9" i="2"/>
  <c r="K10" i="2" s="1"/>
  <c r="M10" i="2" s="1"/>
  <c r="K11" i="2" s="1"/>
  <c r="M11" i="2" s="1"/>
  <c r="K12" i="2" s="1"/>
  <c r="K44" i="2" l="1"/>
  <c r="M44" i="2" s="1"/>
  <c r="AF41" i="4"/>
  <c r="AV41" i="4"/>
  <c r="AW41" i="4" s="1"/>
  <c r="AV59" i="4"/>
  <c r="AW59" i="4" s="1"/>
  <c r="AF41" i="6"/>
  <c r="AJ41" i="6"/>
  <c r="AK41" i="6" s="1"/>
  <c r="AP41" i="6" s="1"/>
  <c r="AQ41" i="6" s="1"/>
  <c r="K45" i="2" l="1"/>
  <c r="M45" i="2" s="1"/>
  <c r="K46" i="2" s="1"/>
  <c r="M46" i="2" s="1"/>
  <c r="BB59" i="4"/>
  <c r="BC59" i="4" s="1"/>
  <c r="BH59" i="4" s="1"/>
  <c r="BI59" i="4" s="1"/>
  <c r="BN78" i="4" s="1"/>
  <c r="BO78" i="4" s="1"/>
  <c r="BT78" i="4" s="1"/>
  <c r="BU78" i="4" s="1"/>
  <c r="BZ78" i="4" s="1"/>
  <c r="CA78" i="4" s="1"/>
  <c r="AV59" i="6"/>
  <c r="AW59" i="6" s="1"/>
  <c r="AV41" i="6"/>
  <c r="M12" i="2"/>
  <c r="K13" i="2" s="1"/>
  <c r="M13" i="2" s="1"/>
  <c r="M52" i="2"/>
  <c r="K53" i="2" s="1"/>
  <c r="K47" i="2" l="1"/>
  <c r="M47" i="2" s="1"/>
  <c r="AW41" i="6"/>
  <c r="BB59" i="6" s="1"/>
  <c r="BC59" i="6" s="1"/>
  <c r="BH59" i="6" s="1"/>
  <c r="BI59" i="6" s="1"/>
  <c r="BN78" i="6" s="1"/>
  <c r="BO78" i="6" s="1"/>
  <c r="BT78" i="6" s="1"/>
  <c r="BU78" i="6" s="1"/>
  <c r="BZ78" i="6" s="1"/>
  <c r="CA78" i="6" s="1"/>
  <c r="CF59" i="4"/>
  <c r="CG59" i="4" s="1"/>
  <c r="CF96" i="4"/>
  <c r="CG96" i="4" s="1"/>
  <c r="CF78" i="4"/>
  <c r="CG78" i="4" s="1"/>
  <c r="K14" i="2"/>
  <c r="CF78" i="6" l="1"/>
  <c r="CG78" i="6" s="1"/>
  <c r="CF96" i="6"/>
  <c r="CG96" i="6" s="1"/>
  <c r="CF59" i="6"/>
  <c r="CG59" i="6" s="1"/>
  <c r="CL78" i="4"/>
  <c r="CM78" i="4" s="1"/>
  <c r="CR78" i="4" s="1"/>
  <c r="CS78" i="4" s="1"/>
  <c r="CX78" i="4" s="1"/>
  <c r="CY78" i="4" s="1"/>
  <c r="DD41" i="4" s="1"/>
  <c r="DE41" i="4" s="1"/>
  <c r="M14" i="2"/>
  <c r="K15" i="2" s="1"/>
  <c r="CL78" i="6" l="1"/>
  <c r="CM78" i="6" s="1"/>
  <c r="CR78" i="6" s="1"/>
  <c r="CS78" i="6" s="1"/>
  <c r="CX78" i="6" s="1"/>
  <c r="CY78" i="6" s="1"/>
  <c r="DD113" i="4"/>
  <c r="DE113" i="4" s="1"/>
  <c r="DD59" i="4"/>
  <c r="DE59" i="4" s="1"/>
  <c r="DD95" i="4"/>
  <c r="DE95" i="4" s="1"/>
  <c r="M15" i="2"/>
  <c r="K16" i="2" s="1"/>
  <c r="M53" i="2"/>
  <c r="K54" i="2" s="1"/>
  <c r="DJ78" i="4" l="1"/>
  <c r="DK78" i="4" s="1"/>
  <c r="DO78" i="4" s="1"/>
  <c r="DP78" i="4" s="1"/>
  <c r="DU78" i="4" s="1"/>
  <c r="DV78" i="4" s="1"/>
  <c r="DD59" i="6"/>
  <c r="DE59" i="6" s="1"/>
  <c r="DD113" i="6"/>
  <c r="DE113" i="6" s="1"/>
  <c r="DD95" i="6"/>
  <c r="DE95" i="6" s="1"/>
  <c r="DD41" i="6"/>
  <c r="DE41" i="6" s="1"/>
  <c r="DJ78" i="6" s="1"/>
  <c r="DK78" i="6" s="1"/>
  <c r="DO78" i="6" s="1"/>
  <c r="DP78" i="6" s="1"/>
  <c r="M16" i="2"/>
  <c r="K17" i="2" s="1"/>
  <c r="M17" i="2" s="1"/>
  <c r="K18" i="2" s="1"/>
  <c r="M18" i="2" s="1"/>
  <c r="DU41" i="4" l="1"/>
  <c r="DV41" i="4" s="1"/>
  <c r="EB41" i="4" s="1"/>
  <c r="EC41" i="4" s="1"/>
  <c r="EH41" i="4" s="1"/>
  <c r="EI41" i="4" s="1"/>
  <c r="DU104" i="4"/>
  <c r="DV104" i="4" s="1"/>
  <c r="EB104" i="4" s="1"/>
  <c r="EC104" i="4" s="1"/>
  <c r="EH104" i="4" s="1"/>
  <c r="EI104" i="4" s="1"/>
  <c r="DU78" i="6"/>
  <c r="DV78" i="6" s="1"/>
  <c r="DU104" i="6"/>
  <c r="DV104" i="6" s="1"/>
  <c r="DU41" i="6"/>
  <c r="DV41" i="6" s="1"/>
  <c r="EB41" i="6" s="1"/>
  <c r="EC41" i="6" s="1"/>
  <c r="EH41" i="6" s="1"/>
  <c r="EI41" i="6" s="1"/>
  <c r="M54" i="2"/>
  <c r="K55" i="2" s="1"/>
  <c r="EB104" i="6" l="1"/>
  <c r="EC104" i="6" s="1"/>
  <c r="EH104" i="6" s="1"/>
  <c r="EI104" i="6" s="1"/>
  <c r="EN77" i="6" s="1"/>
  <c r="EO77" i="6" s="1"/>
  <c r="ES77" i="6" s="1"/>
  <c r="ET77" i="6" s="1"/>
  <c r="EX77" i="6" s="1"/>
  <c r="EY77" i="6" s="1"/>
  <c r="FC77" i="6" s="1"/>
  <c r="FD77" i="6" s="1"/>
  <c r="FD78" i="6" s="1"/>
  <c r="EN77" i="4"/>
  <c r="EO77" i="4" s="1"/>
  <c r="ES77" i="4" s="1"/>
  <c r="ET77" i="4" s="1"/>
  <c r="EX77" i="4" s="1"/>
  <c r="EY77" i="4" s="1"/>
  <c r="FC77" i="4" s="1"/>
  <c r="K19" i="2"/>
  <c r="M19" i="2" s="1"/>
  <c r="M55" i="2"/>
  <c r="K56" i="2" l="1"/>
  <c r="M56" i="2" s="1"/>
  <c r="FE78" i="6"/>
  <c r="FC78" i="6"/>
  <c r="FD77" i="4"/>
  <c r="FD78" i="4" s="1"/>
  <c r="FE78" i="4" s="1"/>
  <c r="K20" i="2"/>
  <c r="K57" i="2" l="1"/>
  <c r="M57" i="2" s="1"/>
  <c r="EY78" i="6"/>
  <c r="FE77" i="6"/>
  <c r="FC78" i="4"/>
  <c r="M20" i="2"/>
  <c r="K58" i="2" l="1"/>
  <c r="M58" i="2" s="1"/>
  <c r="M48" i="2"/>
  <c r="K21" i="2"/>
  <c r="M21" i="2" s="1"/>
  <c r="K22" i="2" s="1"/>
  <c r="M22" i="2" s="1"/>
  <c r="K23" i="2" s="1"/>
  <c r="M23" i="2" s="1"/>
  <c r="K24" i="2" s="1"/>
  <c r="EY78" i="4"/>
  <c r="EZ78" i="4" s="1"/>
  <c r="FE77" i="4"/>
  <c r="EX78" i="6"/>
  <c r="EZ78" i="6"/>
  <c r="EX78" i="4" l="1"/>
  <c r="ET78" i="4" s="1"/>
  <c r="EZ77" i="6"/>
  <c r="ET78" i="6"/>
  <c r="EZ77" i="4" l="1"/>
  <c r="ES78" i="4"/>
  <c r="EU78" i="4"/>
  <c r="ES78" i="6"/>
  <c r="EU78" i="6"/>
  <c r="EO78" i="4" l="1"/>
  <c r="EU77" i="4"/>
  <c r="EO78" i="6"/>
  <c r="EU77" i="6"/>
  <c r="EN78" i="4" l="1"/>
  <c r="EP78" i="4"/>
  <c r="EP78" i="6"/>
  <c r="EN78" i="6"/>
  <c r="EP77" i="4" l="1"/>
  <c r="EI105" i="4"/>
  <c r="EI42" i="4"/>
  <c r="EP77" i="6"/>
  <c r="EI42" i="6"/>
  <c r="EI105" i="6"/>
  <c r="EH42" i="4" l="1"/>
  <c r="EJ42" i="4"/>
  <c r="EH105" i="4"/>
  <c r="EJ105" i="4"/>
  <c r="EH105" i="6"/>
  <c r="EJ105" i="6"/>
  <c r="EJ42" i="6"/>
  <c r="EH42" i="6"/>
  <c r="EC105" i="4" l="1"/>
  <c r="EJ104" i="4"/>
  <c r="EC42" i="4"/>
  <c r="EJ41" i="4"/>
  <c r="EJ41" i="6"/>
  <c r="EC42" i="6"/>
  <c r="EC105" i="6"/>
  <c r="EJ104" i="6"/>
  <c r="EB42" i="4" l="1"/>
  <c r="ED42" i="4"/>
  <c r="EB105" i="4"/>
  <c r="ED105" i="4"/>
  <c r="ED42" i="6"/>
  <c r="EB42" i="6"/>
  <c r="ED105" i="6"/>
  <c r="EB105" i="6"/>
  <c r="ED104" i="4" l="1"/>
  <c r="DV79" i="4"/>
  <c r="DV105" i="4"/>
  <c r="DV42" i="4"/>
  <c r="ED41" i="4"/>
  <c r="DV79" i="6"/>
  <c r="DV105" i="6"/>
  <c r="ED104" i="6"/>
  <c r="DV42" i="6"/>
  <c r="ED41" i="6"/>
  <c r="DU105" i="4" l="1"/>
  <c r="DW104" i="4" s="1"/>
  <c r="DW105" i="4"/>
  <c r="DU42" i="4"/>
  <c r="DW42" i="4"/>
  <c r="DU79" i="4"/>
  <c r="DW78" i="4" s="1"/>
  <c r="DW79" i="4"/>
  <c r="DU42" i="6"/>
  <c r="DW42" i="6"/>
  <c r="DW105" i="6"/>
  <c r="DU105" i="6"/>
  <c r="DW104" i="6" s="1"/>
  <c r="DU79" i="6"/>
  <c r="DW78" i="6" s="1"/>
  <c r="DW79" i="6"/>
  <c r="DW41" i="4" l="1"/>
  <c r="DP79" i="4"/>
  <c r="DP79" i="6"/>
  <c r="DW41" i="6"/>
  <c r="DO79" i="4" l="1"/>
  <c r="DQ79" i="4"/>
  <c r="DO79" i="6"/>
  <c r="DQ79" i="6"/>
  <c r="DK79" i="4" l="1"/>
  <c r="DQ78" i="4"/>
  <c r="DK79" i="6"/>
  <c r="DQ78" i="6"/>
  <c r="DJ79" i="4" l="1"/>
  <c r="DL79" i="4"/>
  <c r="DL79" i="6"/>
  <c r="DJ79" i="6"/>
  <c r="DE42" i="4" l="1"/>
  <c r="DL78" i="4"/>
  <c r="DE114" i="4"/>
  <c r="DE60" i="4"/>
  <c r="DE96" i="4"/>
  <c r="DE114" i="6"/>
  <c r="DE96" i="6"/>
  <c r="DL78" i="6"/>
  <c r="DE60" i="6"/>
  <c r="DE42" i="6"/>
  <c r="DD96" i="4" l="1"/>
  <c r="DF95" i="4" s="1"/>
  <c r="DF96" i="4"/>
  <c r="DD42" i="4"/>
  <c r="DF42" i="4"/>
  <c r="DD60" i="4"/>
  <c r="DF59" i="4" s="1"/>
  <c r="DF60" i="4"/>
  <c r="DD114" i="4"/>
  <c r="DF113" i="4" s="1"/>
  <c r="DF114" i="4"/>
  <c r="DF60" i="6"/>
  <c r="DD60" i="6"/>
  <c r="DF59" i="6" s="1"/>
  <c r="DF96" i="6"/>
  <c r="DD96" i="6"/>
  <c r="DF95" i="6" s="1"/>
  <c r="DD42" i="6"/>
  <c r="DF42" i="6"/>
  <c r="DF114" i="6"/>
  <c r="DD114" i="6"/>
  <c r="DF113" i="6" s="1"/>
  <c r="DF41" i="4" l="1"/>
  <c r="CY79" i="4"/>
  <c r="DF41" i="6"/>
  <c r="CY79" i="6"/>
  <c r="CX79" i="4" l="1"/>
  <c r="CZ79" i="4"/>
  <c r="CZ79" i="6"/>
  <c r="CX79" i="6"/>
  <c r="CS79" i="4" l="1"/>
  <c r="CZ78" i="4"/>
  <c r="CS79" i="6"/>
  <c r="CZ78" i="6"/>
  <c r="CR79" i="4" l="1"/>
  <c r="CT79" i="4"/>
  <c r="CR79" i="6"/>
  <c r="CT79" i="6"/>
  <c r="CM79" i="4" l="1"/>
  <c r="CT78" i="4"/>
  <c r="CT78" i="6"/>
  <c r="CM79" i="6"/>
  <c r="CL79" i="4" l="1"/>
  <c r="CN79" i="4"/>
  <c r="CL79" i="6"/>
  <c r="CN79" i="6"/>
  <c r="CN78" i="4" l="1"/>
  <c r="CG79" i="4"/>
  <c r="CG97" i="4"/>
  <c r="CG60" i="4"/>
  <c r="CG60" i="6"/>
  <c r="CG79" i="6"/>
  <c r="CG97" i="6"/>
  <c r="CN78" i="6"/>
  <c r="CF60" i="4" l="1"/>
  <c r="CH60" i="4"/>
  <c r="CF97" i="4"/>
  <c r="CH96" i="4" s="1"/>
  <c r="CH97" i="4"/>
  <c r="CF79" i="4"/>
  <c r="CH78" i="4" s="1"/>
  <c r="CH79" i="4"/>
  <c r="CH60" i="6"/>
  <c r="CF60" i="6"/>
  <c r="CF97" i="6"/>
  <c r="CH96" i="6" s="1"/>
  <c r="CH97" i="6"/>
  <c r="CH79" i="6"/>
  <c r="CF79" i="6"/>
  <c r="CH78" i="6" s="1"/>
  <c r="CH59" i="4" l="1"/>
  <c r="CA79" i="4"/>
  <c r="CA79" i="6"/>
  <c r="CH59" i="6"/>
  <c r="BZ79" i="4" l="1"/>
  <c r="CB79" i="4"/>
  <c r="CB79" i="6"/>
  <c r="BZ79" i="6"/>
  <c r="BU79" i="4" l="1"/>
  <c r="CB78" i="4"/>
  <c r="BU79" i="6"/>
  <c r="CB78" i="6"/>
  <c r="BT79" i="4" l="1"/>
  <c r="BV79" i="4"/>
  <c r="BT79" i="6"/>
  <c r="BV79" i="6"/>
  <c r="BO79" i="4" l="1"/>
  <c r="BV78" i="4"/>
  <c r="BV78" i="6"/>
  <c r="BO79" i="6"/>
  <c r="BN79" i="4" l="1"/>
  <c r="BP79" i="4"/>
  <c r="BN79" i="6"/>
  <c r="BP79" i="6"/>
  <c r="AW79" i="4" l="1"/>
  <c r="BP78" i="4"/>
  <c r="BC102" i="4"/>
  <c r="BI60" i="4"/>
  <c r="BI60" i="6"/>
  <c r="BC102" i="6"/>
  <c r="AW79" i="6"/>
  <c r="BP78" i="6"/>
  <c r="AV79" i="4" l="1"/>
  <c r="AX79" i="4"/>
  <c r="BJ60" i="4"/>
  <c r="BH60" i="4"/>
  <c r="BB102" i="4"/>
  <c r="BD102" i="4"/>
  <c r="BD102" i="6"/>
  <c r="BB102" i="6"/>
  <c r="AX79" i="6"/>
  <c r="AV79" i="6"/>
  <c r="BH60" i="6"/>
  <c r="BJ60" i="6"/>
  <c r="BC60" i="4" l="1"/>
  <c r="BJ59" i="4"/>
  <c r="AW102" i="4"/>
  <c r="BD101" i="4"/>
  <c r="AE60" i="4"/>
  <c r="AX78" i="4"/>
  <c r="BJ59" i="6"/>
  <c r="BC60" i="6"/>
  <c r="AE60" i="6"/>
  <c r="AX78" i="6"/>
  <c r="AW102" i="6"/>
  <c r="BD101" i="6"/>
  <c r="AV102" i="4" l="1"/>
  <c r="AX102" i="4"/>
  <c r="AF60" i="4"/>
  <c r="AD60" i="4"/>
  <c r="BB60" i="4"/>
  <c r="BD60" i="4"/>
  <c r="AV102" i="6"/>
  <c r="AX102" i="6"/>
  <c r="AF60" i="6"/>
  <c r="AD60" i="6"/>
  <c r="BB60" i="6"/>
  <c r="BD60" i="6"/>
  <c r="AF59" i="4" l="1"/>
  <c r="Y60" i="4"/>
  <c r="BD59" i="4"/>
  <c r="AW42" i="4"/>
  <c r="AW60" i="4"/>
  <c r="AQ102" i="4"/>
  <c r="AX101" i="4"/>
  <c r="AW60" i="6"/>
  <c r="AW42" i="6"/>
  <c r="BD59" i="6"/>
  <c r="AX101" i="6"/>
  <c r="AQ102" i="6"/>
  <c r="Y60" i="6"/>
  <c r="AF59" i="6"/>
  <c r="AV42" i="4" l="1"/>
  <c r="AX42" i="4"/>
  <c r="AP102" i="4"/>
  <c r="AR102" i="4"/>
  <c r="X60" i="4"/>
  <c r="Z59" i="4" s="1"/>
  <c r="Z60" i="4"/>
  <c r="AV60" i="4"/>
  <c r="AX59" i="4" s="1"/>
  <c r="AX60" i="4"/>
  <c r="X60" i="6"/>
  <c r="Z59" i="6" s="1"/>
  <c r="Z60" i="6"/>
  <c r="AX42" i="6"/>
  <c r="AV42" i="6"/>
  <c r="AP102" i="6"/>
  <c r="AR102" i="6"/>
  <c r="AX60" i="6"/>
  <c r="AV60" i="6"/>
  <c r="AX59" i="6" s="1"/>
  <c r="AK102" i="4" l="1"/>
  <c r="AR101" i="4"/>
  <c r="AX41" i="4"/>
  <c r="AQ42" i="4"/>
  <c r="AQ42" i="6"/>
  <c r="AX41" i="6"/>
  <c r="AK102" i="6"/>
  <c r="AR101" i="6"/>
  <c r="AP42" i="4" l="1"/>
  <c r="AR42" i="4"/>
  <c r="AJ102" i="4"/>
  <c r="AL102" i="4"/>
  <c r="AL102" i="6"/>
  <c r="AJ102" i="6"/>
  <c r="AR42" i="6"/>
  <c r="AP42" i="6"/>
  <c r="AE102" i="4" l="1"/>
  <c r="AL101" i="4"/>
  <c r="AK42" i="4"/>
  <c r="AR41" i="4"/>
  <c r="AK42" i="6"/>
  <c r="AR41" i="6"/>
  <c r="AE102" i="6"/>
  <c r="AL101" i="6"/>
  <c r="AJ42" i="4" l="1"/>
  <c r="AL42" i="4"/>
  <c r="AD102" i="4"/>
  <c r="AF102" i="4"/>
  <c r="AF102" i="6"/>
  <c r="AD102" i="6"/>
  <c r="AJ42" i="6"/>
  <c r="AL42" i="6"/>
  <c r="Y102" i="4" l="1"/>
  <c r="AF101" i="4"/>
  <c r="AE42" i="4"/>
  <c r="AL41" i="4"/>
  <c r="AL41" i="6"/>
  <c r="AE42" i="6"/>
  <c r="Y102" i="6"/>
  <c r="AF101" i="6"/>
  <c r="AD42" i="4" l="1"/>
  <c r="Y25" i="4" s="1"/>
  <c r="AF42" i="4"/>
  <c r="Z102" i="4"/>
  <c r="X102" i="4"/>
  <c r="X102" i="6"/>
  <c r="Z102" i="6"/>
  <c r="AD42" i="6"/>
  <c r="Y25" i="6" s="1"/>
  <c r="AF42" i="6"/>
  <c r="S102" i="4" l="1"/>
  <c r="T102" i="4" s="1"/>
  <c r="Z101" i="4"/>
  <c r="X25" i="4"/>
  <c r="Z25" i="4"/>
  <c r="X25" i="6"/>
  <c r="Z25" i="6"/>
  <c r="Z101" i="6"/>
  <c r="S102" i="6"/>
  <c r="S42" i="4" l="1"/>
  <c r="Z24" i="4"/>
  <c r="R102" i="4"/>
  <c r="T101" i="4" s="1"/>
  <c r="R102" i="6"/>
  <c r="T101" i="6" s="1"/>
  <c r="T102" i="6"/>
  <c r="S42" i="6"/>
  <c r="Z24" i="6"/>
  <c r="R42" i="4" l="1"/>
  <c r="T42" i="4"/>
  <c r="T42" i="6"/>
  <c r="R42" i="6"/>
  <c r="M80" i="4" l="1"/>
  <c r="T41" i="4"/>
  <c r="M80" i="6"/>
  <c r="T41" i="6"/>
  <c r="E24" i="4" l="1"/>
  <c r="M24" i="2"/>
  <c r="K25" i="2" s="1"/>
  <c r="M25" i="2" s="1"/>
  <c r="K26" i="2" s="1"/>
  <c r="M26" i="2" s="1"/>
  <c r="M28" i="2"/>
  <c r="K29" i="2" s="1"/>
  <c r="M29" i="2" l="1"/>
  <c r="M5" i="2"/>
  <c r="K30" i="2" l="1"/>
  <c r="M30" i="2" s="1"/>
  <c r="K31" i="2" s="1"/>
  <c r="M31" i="2" s="1"/>
  <c r="K32" i="2" s="1"/>
  <c r="M32" i="2" s="1"/>
  <c r="K33" i="2" s="1"/>
  <c r="M33" i="2" s="1"/>
  <c r="K34" i="2" s="1"/>
  <c r="M34" i="2" s="1"/>
  <c r="K35" i="2" s="1"/>
  <c r="M35" i="2" s="1"/>
  <c r="K37" i="2" l="1"/>
  <c r="M37" i="2" s="1"/>
  <c r="M27" i="2" s="1"/>
  <c r="K36" i="2"/>
  <c r="M36" i="2" s="1"/>
</calcChain>
</file>

<file path=xl/sharedStrings.xml><?xml version="1.0" encoding="utf-8"?>
<sst xmlns="http://schemas.openxmlformats.org/spreadsheetml/2006/main" count="665" uniqueCount="222">
  <si>
    <t>INICIO DEL PROYECTO</t>
  </si>
  <si>
    <t>FIN DEL PROYECTO</t>
  </si>
  <si>
    <t>ACTIVIDADES</t>
  </si>
  <si>
    <t>RESPONSABLE 1</t>
  </si>
  <si>
    <t>RESPONSABLE 2</t>
  </si>
  <si>
    <t>RESPONSABLE 3</t>
  </si>
  <si>
    <t>RESPONSABLE 4</t>
  </si>
  <si>
    <t>RESPONSABLE 5</t>
  </si>
  <si>
    <t xml:space="preserve">AVANCE DE LA EJECUCION </t>
  </si>
  <si>
    <t>PRODUCTO DE LA ACTIVIDAD</t>
  </si>
  <si>
    <t xml:space="preserve">Fecha inicio </t>
  </si>
  <si>
    <t>Duración en días</t>
  </si>
  <si>
    <t>Fecha fin</t>
  </si>
  <si>
    <t>1.1 Proponer ideas de proyectos orientados a la ingenieria de software</t>
  </si>
  <si>
    <t>1.[Daniela Muñoz]</t>
  </si>
  <si>
    <t>2.[Julio Lara]</t>
  </si>
  <si>
    <t>3.[Juan Felipe]</t>
  </si>
  <si>
    <t>4.[Karen Baldovino]</t>
  </si>
  <si>
    <t>5.[Andres Felipe]</t>
  </si>
  <si>
    <t>6.[Cristian Benitez]</t>
  </si>
  <si>
    <t>Doc integrador, Presentacion Ideas de proyecto</t>
  </si>
  <si>
    <t>1.2 Realizar análisis y ponderación de decisión de la idea</t>
  </si>
  <si>
    <t>Doc integrador, Presentacion Analisis decisión</t>
  </si>
  <si>
    <t>1.3 Definir cobertura de funcionamiento geográfico de la plataforma (Alcance)</t>
  </si>
  <si>
    <t>Doc integrador</t>
  </si>
  <si>
    <t>1.4 Definir el perfil de usuarios finales (Alcance)</t>
  </si>
  <si>
    <t>1.5 análisis de interesados</t>
  </si>
  <si>
    <t>1.6 Realizar estado del arte (Primer acercamiento)</t>
  </si>
  <si>
    <t>1.7 Definir el alcance preliminar, Estado del arte, Planteamiento del problema y Formulación del problema</t>
  </si>
  <si>
    <t>1.8 Realizar análisis DOFA referente la competencia</t>
  </si>
  <si>
    <t>1.9 Calcular la proyección preliminar del Retorno de Inversión</t>
  </si>
  <si>
    <t xml:space="preserve">Doc integrador, Hoja de Calculo Proyeccion ROI </t>
  </si>
  <si>
    <t>1.10 Definir las contribuciones de conocimiento de las áreas de tecnología aplicada USB</t>
  </si>
  <si>
    <t>Doc integrador, Presentacion Contribuciones</t>
  </si>
  <si>
    <t>1.11 Realizar cronograma de actividades</t>
  </si>
  <si>
    <t>Doc integrador, Hoja de Calculo Diagrama Gantt</t>
  </si>
  <si>
    <t>1.12 Definir indicadores de ejecución de la actividad</t>
  </si>
  <si>
    <t>1.13 Definir duracion de actividades, y red CPM</t>
  </si>
  <si>
    <t>1.14 Definir ruta critica</t>
  </si>
  <si>
    <t>1.15 Realizar matriz de riesgos del proyecto</t>
  </si>
  <si>
    <t>Doc integrador, matriz de alternativas de pago</t>
  </si>
  <si>
    <t>1.17 Definir y desarrollar la tecnica de levantamiento de informacion (Entrevista)</t>
  </si>
  <si>
    <t>Doc integrador, plantilla de encuenta y/o entrevista</t>
  </si>
  <si>
    <t>1.18 definir los requerimientos funcionales de DB</t>
  </si>
  <si>
    <t>Doc integrador, Diagramas E:R</t>
  </si>
  <si>
    <t>1.19 definir los requerimientos no funcionales de DB</t>
  </si>
  <si>
    <t>1.20 definir los requerimientos fisicos e infraestructura</t>
  </si>
  <si>
    <t>1.21 Realizar el modelado conceptual del la DB</t>
  </si>
  <si>
    <t>2.00 [DISEÑO] DESARROLLO DE CONCEPTO</t>
  </si>
  <si>
    <t>2.1 Realizar el modelado logico del la DB</t>
  </si>
  <si>
    <t>Doc integrador, Diagrama logico</t>
  </si>
  <si>
    <t>2.2 Normalizar modelado fisico (Primera forma Normal)</t>
  </si>
  <si>
    <t>Doc integrador, Diagrama logico en 1ra FN</t>
  </si>
  <si>
    <t>2.3 Normalizar modelado fisico (Segunda forma Normal)</t>
  </si>
  <si>
    <t>2.4 Normalizar modelado fisico (Tercera forma Normal)</t>
  </si>
  <si>
    <t>2.5 Implementar MSDB</t>
  </si>
  <si>
    <t>Doc integrador, listado de metodos de consulta</t>
  </si>
  <si>
    <t>Doc integrador, diseños de mockups index.ktml</t>
  </si>
  <si>
    <t xml:space="preserve">Doc integrador, diseños de mockups </t>
  </si>
  <si>
    <t>Doc integrador, Listado de Atributos de calidad</t>
  </si>
  <si>
    <t xml:space="preserve">3.00 [DISEÑO] </t>
  </si>
  <si>
    <t>3.1 Definir los atributos de calidad.</t>
  </si>
  <si>
    <t>Doc integrador, Listado de Objetos y Atributos</t>
  </si>
  <si>
    <t>3.2 Definir los objetos.</t>
  </si>
  <si>
    <t>Doc integrador, Listado de eventos de la aplicación</t>
  </si>
  <si>
    <t>3.3 Definir los atributos de los objetos.</t>
  </si>
  <si>
    <t>Doc integrador, Diagramado UML</t>
  </si>
  <si>
    <t>[Julio Lara]</t>
  </si>
  <si>
    <t>3.5 Establecer la arquitectura generica del software</t>
  </si>
  <si>
    <t>3.6 Establecer la lista de chekeo de los requerimientos de la arquitectura.</t>
  </si>
  <si>
    <t>3.7 Definir las tecnologias de desarrollo backend.</t>
  </si>
  <si>
    <t>Tablas de analisis de tecnologias de desarrollo</t>
  </si>
  <si>
    <t>3.8 Definir las tecnologias de desarrollo fontend.</t>
  </si>
  <si>
    <t>3.9  Diseñar el modelo de la app.</t>
  </si>
  <si>
    <t>3.10 Diseñar y construir el prototipo.</t>
  </si>
  <si>
    <t>3.11 Desarrollar los metodos de consulta.</t>
  </si>
  <si>
    <t>3.12 obtener conocimiento sobre lenguajes de programacion</t>
  </si>
  <si>
    <t>5.0 [PRUEBAS DE CALIDAD]</t>
  </si>
  <si>
    <t>INTEGRANTES DEL PROYECTO</t>
  </si>
  <si>
    <t>PREDECESORA</t>
  </si>
  <si>
    <t>DURACIÓN EN DIAS</t>
  </si>
  <si>
    <t>1.0</t>
  </si>
  <si>
    <t>1.1</t>
  </si>
  <si>
    <t>1.2,1.3</t>
  </si>
  <si>
    <t>1.4</t>
  </si>
  <si>
    <t>1.5</t>
  </si>
  <si>
    <t>1.6</t>
  </si>
  <si>
    <t>1.17</t>
  </si>
  <si>
    <t>1.10</t>
  </si>
  <si>
    <t>1.11</t>
  </si>
  <si>
    <t>1.12</t>
  </si>
  <si>
    <t>1.13</t>
  </si>
  <si>
    <t>1.14</t>
  </si>
  <si>
    <t>1.15</t>
  </si>
  <si>
    <t>1.7,1.8</t>
  </si>
  <si>
    <t>1.18</t>
  </si>
  <si>
    <t>1.9,1.16,1.19</t>
  </si>
  <si>
    <t>1.20</t>
  </si>
  <si>
    <t>1.21</t>
  </si>
  <si>
    <t>2.1</t>
  </si>
  <si>
    <t>2.2,2.3,2.4</t>
  </si>
  <si>
    <t>2.5</t>
  </si>
  <si>
    <t>2.6</t>
  </si>
  <si>
    <t>2.7</t>
  </si>
  <si>
    <t>3.12</t>
  </si>
  <si>
    <t>3.1</t>
  </si>
  <si>
    <t>3.7</t>
  </si>
  <si>
    <t>3.8</t>
  </si>
  <si>
    <t>3.3,3.4</t>
  </si>
  <si>
    <t>3.2,3.4</t>
  </si>
  <si>
    <t>3.5,3.6</t>
  </si>
  <si>
    <t>3.9</t>
  </si>
  <si>
    <t>3.10</t>
  </si>
  <si>
    <t>2.8,2.9,2.10,2.11</t>
  </si>
  <si>
    <t>1.0 REALIZAR LA FORMULACIÓN DEL PROYECTO</t>
  </si>
  <si>
    <t>1.2</t>
  </si>
  <si>
    <t>1.2 Realizar analisis y ponderacion de decisión de la idea</t>
  </si>
  <si>
    <t>1.3</t>
  </si>
  <si>
    <t>1.7</t>
  </si>
  <si>
    <t>1.7 Definir el alcance preliminar, Estado del arte, Planteamiento del problema y Formulacion del problema</t>
  </si>
  <si>
    <t>1.8</t>
  </si>
  <si>
    <t>1.8 Realizar analisis DOFA referente la competencia</t>
  </si>
  <si>
    <t>1.9</t>
  </si>
  <si>
    <t>1.9 Calcular la proyecccion preliminar del Retorno de Inversion</t>
  </si>
  <si>
    <t>1.10 Definir las contribuciones de conocimiento de las areas de tecnologia aplicada USB</t>
  </si>
  <si>
    <t>1.12 Definir indicadores de ejecucion de la actividad</t>
  </si>
  <si>
    <t>1.16</t>
  </si>
  <si>
    <t>1.16 Definir las acciones de minimizacion</t>
  </si>
  <si>
    <t>1.19</t>
  </si>
  <si>
    <t>2.0</t>
  </si>
  <si>
    <t>2.2</t>
  </si>
  <si>
    <t>2.3</t>
  </si>
  <si>
    <t>2.4</t>
  </si>
  <si>
    <t>2.6 Determinar los metodos de consulta</t>
  </si>
  <si>
    <t>2.7 Crear y clasificar el contenido de index.html (mockups)</t>
  </si>
  <si>
    <t>2.8</t>
  </si>
  <si>
    <t>2.8 Crear y clasificar el contenido html para testimonios y reseñas (mockups)</t>
  </si>
  <si>
    <t>2.9</t>
  </si>
  <si>
    <t>2.9 Implementar espacio donde el usuario pueda contactarnos o indicando como y por que medio</t>
  </si>
  <si>
    <t>2.10</t>
  </si>
  <si>
    <t xml:space="preserve">2.10 Evaluar competencias directas o indirectas </t>
  </si>
  <si>
    <t>2.11</t>
  </si>
  <si>
    <t xml:space="preserve">2.11 Elavorar ventajas que tiene el proyecto con la copetencia </t>
  </si>
  <si>
    <t>3.0</t>
  </si>
  <si>
    <t>3.00 [DISEÑO] ARQUITECTURA</t>
  </si>
  <si>
    <t>3.2</t>
  </si>
  <si>
    <t>3.3</t>
  </si>
  <si>
    <t>3.4</t>
  </si>
  <si>
    <t>3.4 Definir los eventos asociados al funcionamiento.</t>
  </si>
  <si>
    <t>3.5</t>
  </si>
  <si>
    <t>3.6</t>
  </si>
  <si>
    <t>3.11</t>
  </si>
  <si>
    <t>FASE FORMULACIÓN DEL PROYECTO</t>
  </si>
  <si>
    <t>POR COMPLETAR</t>
  </si>
  <si>
    <t xml:space="preserve">2.11 Elaborar ventajas que tiene el proyecto con la competencia </t>
  </si>
  <si>
    <t xml:space="preserve"> </t>
  </si>
  <si>
    <t>6.[Catalina]</t>
  </si>
  <si>
    <t>Proponer ideas de proyectos orientados a la ingenieria de software</t>
  </si>
  <si>
    <t>Realizar análisis y ponderación de decisión de la idea</t>
  </si>
  <si>
    <t>Definir cobertura de funcionamiento geográfico de la plataforma (Alcance)</t>
  </si>
  <si>
    <t>Definir el perfil de usuarios finales (Alcance)</t>
  </si>
  <si>
    <t>Realizar estado del arte (Primer acercamiento)</t>
  </si>
  <si>
    <t>Definir el alcance preliminar, Estado del arte, Planteamiento del problema y Formulación del problem</t>
  </si>
  <si>
    <t>Realizar análisis DOFA referente la competencia</t>
  </si>
  <si>
    <t>Calcular la proyección preliminar del Retorno de Inversión</t>
  </si>
  <si>
    <t>Definir las contribuciones de conocimiento de las áreas de tecnología aplicada USB</t>
  </si>
  <si>
    <t>Realizar cronograma de actividades</t>
  </si>
  <si>
    <t>Definir indicadores de ejecución de la actividad</t>
  </si>
  <si>
    <t>Definir duracion de actividades, y red CPM</t>
  </si>
  <si>
    <t>Definir ruta critica</t>
  </si>
  <si>
    <t>Realizar matriz de riesgos del proyecto</t>
  </si>
  <si>
    <t>Definir las acciones de minimizacion de riesgos</t>
  </si>
  <si>
    <t>Definir y desarrollar la tecnica de levantamiento de informacion (Entrevista)</t>
  </si>
  <si>
    <t>definir los requerimientos funcionales de DB</t>
  </si>
  <si>
    <t>definir los requerimientos no funcionales de DB</t>
  </si>
  <si>
    <t>definir los requerimientos fisicos e infraestructura</t>
  </si>
  <si>
    <t>Revisar y actualizar Modelo de base de datos (M.E.R, D.E.R, Diccionario de Datos)</t>
  </si>
  <si>
    <t>Implementar MSDB</t>
  </si>
  <si>
    <t>Normalizar modelo relacional</t>
  </si>
  <si>
    <t>Implementar procedimientos almacenados (Creacion y actualizacion).</t>
  </si>
  <si>
    <t>Realizar insercion de registros [Insert Into]</t>
  </si>
  <si>
    <t>Crear un logotipo</t>
  </si>
  <si>
    <t>Diseniar Scketch</t>
  </si>
  <si>
    <t>Diseniar mockup</t>
  </si>
  <si>
    <t>Implementar tecnologias front End HTML, CSS, y Javascript</t>
  </si>
  <si>
    <t>y actualizar documento de implementacion de proyectos</t>
  </si>
  <si>
    <t>documentacion UML</t>
  </si>
  <si>
    <t>actualizar cronograma</t>
  </si>
  <si>
    <t>actualizar Matriz de riesgos</t>
  </si>
  <si>
    <t>actualizar Base de datos</t>
  </si>
  <si>
    <t>actualizar documento de implementacion de proyectos</t>
  </si>
  <si>
    <t>y actualizar el prototipo FRONT END</t>
  </si>
  <si>
    <t>funciones y triggers CRUD</t>
  </si>
  <si>
    <t>con interfaz de usuario</t>
  </si>
  <si>
    <t>[DESARROLLO] EJECUCION</t>
  </si>
  <si>
    <t>disenio web responsive</t>
  </si>
  <si>
    <t>tecnicas de animacion</t>
  </si>
  <si>
    <t>el dasarrollo de modulos</t>
  </si>
  <si>
    <t>integrar interfaz de metodos de pago.</t>
  </si>
  <si>
    <t>Comprar licenciamiento en la nube (adquisiciones).</t>
  </si>
  <si>
    <t>Pagar gastos de administracion y servicios (adquisiciones).</t>
  </si>
  <si>
    <t>Obtener una licencia de software (adquisiciones).</t>
  </si>
  <si>
    <t>Legalizar la aplicacion (adquisiciones)</t>
  </si>
  <si>
    <t>Realizar pruebas de experiencia del usuario.</t>
  </si>
  <si>
    <t>Realizar pruebas de calidad de imagen y color.</t>
  </si>
  <si>
    <t>Realizar prueba de la navegabilidad de la pagina web.</t>
  </si>
  <si>
    <t>Realizar Pruebas de funcionalidad en todos los navegadores, IE, firefox, Zafari, Chrome</t>
  </si>
  <si>
    <t>Realizar prueba de contenido.</t>
  </si>
  <si>
    <t>Realizar pruebas de seguridad.</t>
  </si>
  <si>
    <t>Realizar pruebas de enlaces externos e internos.</t>
  </si>
  <si>
    <t xml:space="preserve">Analizar y hacer pruebas del codigo del front-end </t>
  </si>
  <si>
    <t xml:space="preserve">Documentacion sobre el desarrollo del software </t>
  </si>
  <si>
    <t>matriz de interesados</t>
  </si>
  <si>
    <t>actualizar documento de implementacion de proyectos y mahara</t>
  </si>
  <si>
    <t>Alimentar informacion de proyecto en sharepoint</t>
  </si>
  <si>
    <t>2.00 [DISEÑO] DESARROLLO CONCEPTO</t>
  </si>
  <si>
    <t>Obtener dominio, hosting (adquisiciones).</t>
  </si>
  <si>
    <t>7.[Catalina]</t>
  </si>
  <si>
    <t>Realizar análisis de interesados</t>
  </si>
  <si>
    <t>Realizar el modelado DB entidad - relación</t>
  </si>
  <si>
    <t>Ejecutado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</si>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</sst>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5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15" fontId="2" fillId="0" borderId="5" xfId="0" applyNumberFormat="1" applyFont="1" applyBorder="1"/>
    <xf numFmtId="0" fontId="0" fillId="5" borderId="3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5" xfId="0" applyFont="1" applyBorder="1" applyAlignment="1">
      <alignment horizontal="right"/>
    </xf>
    <xf numFmtId="14" fontId="6" fillId="5" borderId="5" xfId="0" applyNumberFormat="1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/>
    <xf numFmtId="9" fontId="0" fillId="0" borderId="10" xfId="0" applyNumberFormat="1" applyBorder="1"/>
    <xf numFmtId="0" fontId="8" fillId="5" borderId="13" xfId="0" applyFont="1" applyFill="1" applyBorder="1"/>
    <xf numFmtId="0" fontId="8" fillId="5" borderId="5" xfId="0" applyFont="1" applyFill="1" applyBorder="1"/>
    <xf numFmtId="15" fontId="0" fillId="0" borderId="5" xfId="0" applyNumberFormat="1" applyBorder="1"/>
    <xf numFmtId="15" fontId="0" fillId="0" borderId="7" xfId="0" applyNumberFormat="1" applyBorder="1"/>
    <xf numFmtId="0" fontId="0" fillId="0" borderId="13" xfId="0" applyBorder="1" applyAlignment="1">
      <alignment horizontal="center"/>
    </xf>
    <xf numFmtId="15" fontId="0" fillId="0" borderId="1" xfId="0" applyNumberFormat="1" applyBorder="1"/>
    <xf numFmtId="15" fontId="0" fillId="0" borderId="17" xfId="0" applyNumberFormat="1" applyBorder="1"/>
    <xf numFmtId="15" fontId="0" fillId="0" borderId="18" xfId="0" applyNumberFormat="1" applyBorder="1"/>
    <xf numFmtId="0" fontId="0" fillId="0" borderId="1" xfId="0" applyBorder="1"/>
    <xf numFmtId="9" fontId="0" fillId="0" borderId="20" xfId="0" applyNumberFormat="1" applyBorder="1"/>
    <xf numFmtId="9" fontId="0" fillId="0" borderId="19" xfId="0" applyNumberFormat="1" applyBorder="1"/>
    <xf numFmtId="0" fontId="0" fillId="0" borderId="3" xfId="0" applyBorder="1" applyAlignment="1">
      <alignment horizontal="center"/>
    </xf>
    <xf numFmtId="9" fontId="8" fillId="5" borderId="5" xfId="1" applyFont="1" applyFill="1" applyBorder="1"/>
    <xf numFmtId="15" fontId="6" fillId="5" borderId="5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6" xfId="0" applyBorder="1"/>
    <xf numFmtId="0" fontId="8" fillId="5" borderId="22" xfId="0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9" fontId="0" fillId="0" borderId="11" xfId="0" applyNumberFormat="1" applyBorder="1"/>
    <xf numFmtId="0" fontId="0" fillId="6" borderId="5" xfId="0" applyFill="1" applyBorder="1"/>
    <xf numFmtId="0" fontId="0" fillId="6" borderId="6" xfId="0" applyFill="1" applyBorder="1"/>
    <xf numFmtId="0" fontId="0" fillId="0" borderId="22" xfId="0" applyBorder="1"/>
    <xf numFmtId="0" fontId="0" fillId="0" borderId="5" xfId="0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8" fillId="5" borderId="21" xfId="0" applyFont="1" applyFill="1" applyBorder="1" applyAlignment="1">
      <alignment horizontal="right"/>
    </xf>
    <xf numFmtId="0" fontId="9" fillId="4" borderId="1" xfId="0" applyFont="1" applyFill="1" applyBorder="1"/>
    <xf numFmtId="0" fontId="10" fillId="7" borderId="5" xfId="0" applyFont="1" applyFill="1" applyBorder="1"/>
    <xf numFmtId="0" fontId="11" fillId="8" borderId="22" xfId="0" applyFont="1" applyFill="1" applyBorder="1"/>
    <xf numFmtId="0" fontId="11" fillId="8" borderId="5" xfId="0" applyFont="1" applyFill="1" applyBorder="1"/>
    <xf numFmtId="0" fontId="11" fillId="9" borderId="5" xfId="0" applyFont="1" applyFill="1" applyBorder="1"/>
    <xf numFmtId="0" fontId="11" fillId="9" borderId="22" xfId="0" applyFont="1" applyFill="1" applyBorder="1"/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0" xfId="0" applyFont="1" applyAlignment="1">
      <alignment horizontal="left" vertical="center" indent="4"/>
    </xf>
    <xf numFmtId="0" fontId="0" fillId="10" borderId="0" xfId="0" applyFill="1"/>
    <xf numFmtId="0" fontId="5" fillId="0" borderId="13" xfId="0" applyFont="1" applyBorder="1"/>
    <xf numFmtId="9" fontId="5" fillId="0" borderId="16" xfId="0" applyNumberFormat="1" applyFont="1" applyBorder="1"/>
    <xf numFmtId="0" fontId="8" fillId="2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9" fontId="5" fillId="0" borderId="6" xfId="0" applyNumberFormat="1" applyFont="1" applyBorder="1"/>
    <xf numFmtId="0" fontId="8" fillId="2" borderId="3" xfId="0" applyFont="1" applyFill="1" applyBorder="1" applyAlignment="1">
      <alignment horizontal="left"/>
    </xf>
    <xf numFmtId="9" fontId="5" fillId="0" borderId="10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5" xfId="0" applyFont="1" applyBorder="1"/>
    <xf numFmtId="0" fontId="5" fillId="0" borderId="21" xfId="0" applyFont="1" applyBorder="1"/>
    <xf numFmtId="0" fontId="0" fillId="0" borderId="13" xfId="0" applyBorder="1"/>
    <xf numFmtId="0" fontId="0" fillId="6" borderId="13" xfId="0" applyFill="1" applyBorder="1"/>
    <xf numFmtId="9" fontId="0" fillId="0" borderId="26" xfId="0" applyNumberFormat="1" applyBorder="1"/>
    <xf numFmtId="9" fontId="5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3" borderId="13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14" fontId="13" fillId="2" borderId="5" xfId="0" applyNumberFormat="1" applyFont="1" applyFill="1" applyBorder="1"/>
    <xf numFmtId="0" fontId="0" fillId="10" borderId="5" xfId="0" applyFill="1" applyBorder="1"/>
    <xf numFmtId="9" fontId="0" fillId="0" borderId="0" xfId="1" applyFont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y actualizar el prototipo FRONT END</c:v>
                </c:pt>
                <c:pt idx="41">
                  <c:v>funciones y triggers CRUD</c:v>
                </c:pt>
                <c:pt idx="42">
                  <c:v>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ACTIVIDADES!$K$5:$K$66</c:f>
              <c:numCache>
                <c:formatCode>m/d/yyyy</c:formatCode>
                <c:ptCount val="62"/>
                <c:pt idx="0">
                  <c:v>44403</c:v>
                </c:pt>
                <c:pt idx="1">
                  <c:v>44403</c:v>
                </c:pt>
                <c:pt idx="2">
                  <c:v>44407</c:v>
                </c:pt>
                <c:pt idx="3">
                  <c:v>44413</c:v>
                </c:pt>
                <c:pt idx="4">
                  <c:v>44416</c:v>
                </c:pt>
                <c:pt idx="5">
                  <c:v>44424</c:v>
                </c:pt>
                <c:pt idx="6">
                  <c:v>44432</c:v>
                </c:pt>
                <c:pt idx="7">
                  <c:v>44439</c:v>
                </c:pt>
                <c:pt idx="8">
                  <c:v>44445</c:v>
                </c:pt>
                <c:pt idx="9">
                  <c:v>44447</c:v>
                </c:pt>
                <c:pt idx="10">
                  <c:v>44452</c:v>
                </c:pt>
                <c:pt idx="11">
                  <c:v>44459</c:v>
                </c:pt>
                <c:pt idx="12">
                  <c:v>44468</c:v>
                </c:pt>
                <c:pt idx="13">
                  <c:v>44473</c:v>
                </c:pt>
                <c:pt idx="14">
                  <c:v>44482</c:v>
                </c:pt>
                <c:pt idx="15">
                  <c:v>44489</c:v>
                </c:pt>
                <c:pt idx="16">
                  <c:v>44491</c:v>
                </c:pt>
                <c:pt idx="17">
                  <c:v>44496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44521</c:v>
                </c:pt>
                <c:pt idx="22">
                  <c:v>44597</c:v>
                </c:pt>
                <c:pt idx="23">
                  <c:v>44597</c:v>
                </c:pt>
                <c:pt idx="24">
                  <c:v>44600</c:v>
                </c:pt>
                <c:pt idx="25">
                  <c:v>44615</c:v>
                </c:pt>
                <c:pt idx="26">
                  <c:v>44626</c:v>
                </c:pt>
                <c:pt idx="27">
                  <c:v>44653</c:v>
                </c:pt>
                <c:pt idx="28">
                  <c:v>44664</c:v>
                </c:pt>
                <c:pt idx="29">
                  <c:v>44672</c:v>
                </c:pt>
                <c:pt idx="30">
                  <c:v>44681</c:v>
                </c:pt>
                <c:pt idx="31">
                  <c:v>44688</c:v>
                </c:pt>
                <c:pt idx="32">
                  <c:v>44688</c:v>
                </c:pt>
                <c:pt idx="33">
                  <c:v>44774</c:v>
                </c:pt>
                <c:pt idx="34">
                  <c:v>44774</c:v>
                </c:pt>
                <c:pt idx="35">
                  <c:v>44797</c:v>
                </c:pt>
                <c:pt idx="36">
                  <c:v>44812</c:v>
                </c:pt>
                <c:pt idx="37">
                  <c:v>44827</c:v>
                </c:pt>
                <c:pt idx="38">
                  <c:v>44839</c:v>
                </c:pt>
                <c:pt idx="39">
                  <c:v>44848</c:v>
                </c:pt>
                <c:pt idx="40">
                  <c:v>44861</c:v>
                </c:pt>
                <c:pt idx="41">
                  <c:v>44880</c:v>
                </c:pt>
                <c:pt idx="42">
                  <c:v>44887</c:v>
                </c:pt>
                <c:pt idx="44" formatCode="d\-mmm\-yy">
                  <c:v>0</c:v>
                </c:pt>
                <c:pt idx="45" formatCode="d\-mmm\-yy">
                  <c:v>0</c:v>
                </c:pt>
                <c:pt idx="46" formatCode="d\-mmm\-yy">
                  <c:v>0</c:v>
                </c:pt>
                <c:pt idx="47" formatCode="d\-mmm\-yy">
                  <c:v>0</c:v>
                </c:pt>
                <c:pt idx="48" formatCode="d\-mmm\-yy">
                  <c:v>0</c:v>
                </c:pt>
                <c:pt idx="49" formatCode="d\-mmm\-yy">
                  <c:v>0</c:v>
                </c:pt>
                <c:pt idx="50" formatCode="d\-mmm\-yy">
                  <c:v>0</c:v>
                </c:pt>
                <c:pt idx="51" formatCode="d\-mmm\-yy">
                  <c:v>0</c:v>
                </c:pt>
                <c:pt idx="52" formatCode="d\-mmm\-yy">
                  <c:v>0</c:v>
                </c:pt>
                <c:pt idx="53" formatCode="d\-mmm\-yy">
                  <c:v>0</c:v>
                </c:pt>
                <c:pt idx="55" formatCode="d\-mmm\-yy">
                  <c:v>0</c:v>
                </c:pt>
                <c:pt idx="56" formatCode="d\-mmm\-yy">
                  <c:v>0</c:v>
                </c:pt>
                <c:pt idx="57" formatCode="d\-mmm\-yy">
                  <c:v>0</c:v>
                </c:pt>
                <c:pt idx="58" formatCode="d\-mmm\-yy">
                  <c:v>0</c:v>
                </c:pt>
                <c:pt idx="59" formatCode="d\-mmm\-yy">
                  <c:v>0</c:v>
                </c:pt>
                <c:pt idx="60" formatCode="d\-mmm\-yy">
                  <c:v>0</c:v>
                </c:pt>
                <c:pt idx="61" formatCode="d\-mmm\-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033-A3DB-862198F958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0-421A-A2A3-32F95ED7E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y actualizar el prototipo FRONT END</c:v>
                </c:pt>
                <c:pt idx="41">
                  <c:v>funciones y triggers CRUD</c:v>
                </c:pt>
                <c:pt idx="42">
                  <c:v>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ACTIVIDADES!$L$5:$L$66</c:f>
              <c:numCache>
                <c:formatCode>General</c:formatCode>
                <c:ptCount val="62"/>
                <c:pt idx="0">
                  <c:v>125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116</c:v>
                </c:pt>
                <c:pt idx="23">
                  <c:v>3</c:v>
                </c:pt>
                <c:pt idx="24">
                  <c:v>15</c:v>
                </c:pt>
                <c:pt idx="25">
                  <c:v>11</c:v>
                </c:pt>
                <c:pt idx="26">
                  <c:v>27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17</c:v>
                </c:pt>
                <c:pt idx="33">
                  <c:v>120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19</c:v>
                </c:pt>
                <c:pt idx="41">
                  <c:v>7</c:v>
                </c:pt>
                <c:pt idx="42">
                  <c:v>7</c:v>
                </c:pt>
                <c:pt idx="4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E-4033-A3DB-862198F9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464143"/>
        <c:axId val="211564431"/>
      </c:barChart>
      <c:catAx>
        <c:axId val="258464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64431"/>
        <c:crosses val="autoZero"/>
        <c:auto val="1"/>
        <c:lblAlgn val="ctr"/>
        <c:lblOffset val="100"/>
        <c:noMultiLvlLbl val="0"/>
      </c:catAx>
      <c:valAx>
        <c:axId val="211564431"/>
        <c:scaling>
          <c:orientation val="minMax"/>
          <c:max val="45503"/>
          <c:min val="444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64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EJECUCION FASE</a:t>
            </a:r>
            <a:r>
              <a:rPr lang="es-419" baseline="0"/>
              <a:t> FORMULACION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5-4601-A68A-323FDE4EB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5-4601-A68A-323FDE4EBD1E}"/>
              </c:ext>
            </c:extLst>
          </c:dPt>
          <c:cat>
            <c:strRef>
              <c:f>'ACTIVIDADES (hasta II)'!$C$5:$C$6</c:f>
              <c:strCache>
                <c:ptCount val="2"/>
                <c:pt idx="0">
                  <c:v>FASE FORMULACIÓN DEL PROYECTO</c:v>
                </c:pt>
                <c:pt idx="1">
                  <c:v>POR COMPLETAR</c:v>
                </c:pt>
              </c:strCache>
            </c:strRef>
          </c:cat>
          <c:val>
            <c:numRef>
              <c:f>'ACTIVIDADES (hasta II)'!$D$5:$D$6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10A-8B23-321B0A7C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EJECUCIÓN HASTA 2022.08.31 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5-4EC8-830D-F6A03C2974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5-4EC8-830D-F6A03C2974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 (Hasta III 22.10.01)'!$O$17:$O$18</c:f>
              <c:strCache>
                <c:ptCount val="2"/>
                <c:pt idx="0">
                  <c:v>Ejecutado</c:v>
                </c:pt>
                <c:pt idx="1">
                  <c:v>Pendiente</c:v>
                </c:pt>
              </c:strCache>
            </c:strRef>
          </c:cat>
          <c:val>
            <c:numRef>
              <c:f>'ACT (Hasta III 22.10.01)'!$P$17:$P$18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A-4C9F-9761-ED119FCD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ata4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5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5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5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5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5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5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5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5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5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6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6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6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6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6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6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6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6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6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6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7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7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7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7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7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7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7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7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7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7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8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8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8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8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8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8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8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8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8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8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ata9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9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9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6923" y="1106"/>
          <a:ext cx="2149108" cy="218067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71653" y="320458"/>
        <a:ext cx="1519648" cy="1541969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468055" y="1508"/>
          <a:ext cx="2206764" cy="2206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791228" y="324681"/>
        <a:ext cx="1560418" cy="1560418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509766" y="1151"/>
          <a:ext cx="2253198" cy="225319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839739" y="331124"/>
        <a:ext cx="1593252" cy="1593252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464164" y="393"/>
          <a:ext cx="2208995" cy="22089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787664" y="323893"/>
        <a:ext cx="1561995" cy="1561995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562377" y="189"/>
          <a:ext cx="2165954" cy="216595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879574" y="317386"/>
        <a:ext cx="1531560" cy="1531560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484861" y="1419"/>
          <a:ext cx="2172670" cy="21726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803041" y="319599"/>
        <a:ext cx="1536310" cy="1536310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539301" y="605"/>
          <a:ext cx="2208570" cy="22085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862739" y="324043"/>
        <a:ext cx="1561694" cy="1561694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466449" y="143"/>
          <a:ext cx="2209495" cy="22094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790022" y="323716"/>
        <a:ext cx="1562349" cy="156234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958" y="166"/>
          <a:ext cx="2144491" cy="2175988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803011" y="318832"/>
        <a:ext cx="1516385" cy="1538656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507800" y="368"/>
          <a:ext cx="2254764" cy="2254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838003" y="330571"/>
        <a:ext cx="1594358" cy="1594358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427789" y="1059"/>
          <a:ext cx="2251204" cy="22512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757470" y="330740"/>
        <a:ext cx="1591842" cy="1591842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444549" y="1491"/>
          <a:ext cx="2250341" cy="225034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774104" y="331046"/>
        <a:ext cx="1591231" cy="1591231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5681" y="1133"/>
          <a:ext cx="2149056" cy="218062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810403" y="320477"/>
        <a:ext cx="1519612" cy="1541932"/>
      </dsp:txXfrm>
    </dsp:sp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4380" y="1300"/>
          <a:ext cx="2151658" cy="218326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9483" y="321031"/>
        <a:ext cx="1521452" cy="1543798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0168" y="459"/>
          <a:ext cx="2149800" cy="218137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4999" y="319914"/>
        <a:ext cx="1520138" cy="1542465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2691" y="1299"/>
          <a:ext cx="2183645" cy="221571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2478" y="325783"/>
        <a:ext cx="1544071" cy="1566749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622148" y="1394"/>
          <a:ext cx="2153420" cy="2185048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937509" y="321387"/>
        <a:ext cx="1522698" cy="1545062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482999" y="243"/>
          <a:ext cx="2184262" cy="218426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802877" y="320121"/>
        <a:ext cx="1544506" cy="1544506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8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8"/>
        <a:ext cx="1520068" cy="1542393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862" y="756"/>
          <a:ext cx="2152353" cy="218396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804067" y="320590"/>
        <a:ext cx="1521943" cy="1544297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2151" y="1212"/>
          <a:ext cx="2178156" cy="221014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791135" y="324881"/>
        <a:ext cx="1540188" cy="1562809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9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9"/>
        <a:ext cx="1520068" cy="1542393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11388" y="441"/>
          <a:ext cx="2118235" cy="214934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21596" y="315205"/>
        <a:ext cx="1497819" cy="1519818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07484" y="316"/>
          <a:ext cx="2126042" cy="215726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818836" y="316240"/>
        <a:ext cx="1503338" cy="1525419"/>
      </dsp:txXfrm>
    </dsp:sp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0945" y="433"/>
          <a:ext cx="2155983" cy="218764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866681" y="320807"/>
        <a:ext cx="1524511" cy="1546900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66265" y="113"/>
          <a:ext cx="2153261" cy="218488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881603" y="320082"/>
        <a:ext cx="1522585" cy="1544948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395" y="374"/>
          <a:ext cx="2151273" cy="2182869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807442" y="320048"/>
        <a:ext cx="1521179" cy="1543521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833" y="650"/>
          <a:ext cx="2156629" cy="218830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805664" y="321120"/>
        <a:ext cx="1524967" cy="1547364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464703" y="495"/>
          <a:ext cx="2211561" cy="221156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788579" y="324371"/>
        <a:ext cx="1563809" cy="1563809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432" y="293"/>
          <a:ext cx="2151432" cy="218303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807502" y="319990"/>
        <a:ext cx="1521292" cy="1543637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4243" y="71"/>
          <a:ext cx="2187809" cy="2219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794640" y="325174"/>
        <a:ext cx="1547015" cy="1569736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1677" y="447"/>
          <a:ext cx="2148134" cy="217968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806264" y="319654"/>
        <a:ext cx="1518960" cy="1541270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610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948"/>
        <a:ext cx="1529101" cy="1551560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667" y="1144"/>
          <a:ext cx="2167680" cy="219951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804116" y="323256"/>
        <a:ext cx="1532782" cy="1555293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7968" y="83"/>
          <a:ext cx="2165078" cy="219687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805036" y="321808"/>
        <a:ext cx="1530942" cy="1553426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486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824"/>
        <a:ext cx="1529101" cy="1551560"/>
      </dsp:txXfrm>
    </dsp:sp>
  </dsp:spTree>
</dsp:drawing>
</file>

<file path=xl/diagrams/drawing4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6923" y="1106"/>
          <a:ext cx="2149108" cy="218067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71653" y="320458"/>
        <a:ext cx="1519648" cy="1541969"/>
      </dsp:txXfrm>
    </dsp:sp>
  </dsp:spTree>
</dsp:drawing>
</file>

<file path=xl/diagrams/drawing4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958" y="166"/>
          <a:ext cx="2144491" cy="2175988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803011" y="318832"/>
        <a:ext cx="1516385" cy="1538656"/>
      </dsp:txXfrm>
    </dsp:sp>
  </dsp:spTree>
</dsp:drawing>
</file>

<file path=xl/diagrams/drawing4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482999" y="243"/>
          <a:ext cx="2184262" cy="218426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802877" y="320121"/>
        <a:ext cx="1544506" cy="1544506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477945" y="565"/>
          <a:ext cx="2171367" cy="21713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795934" y="318554"/>
        <a:ext cx="1535389" cy="1535389"/>
      </dsp:txXfrm>
    </dsp:sp>
  </dsp:spTree>
</dsp:drawing>
</file>

<file path=xl/diagrams/drawing5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464703" y="495"/>
          <a:ext cx="2211561" cy="221156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788579" y="324371"/>
        <a:ext cx="1563809" cy="1563809"/>
      </dsp:txXfrm>
    </dsp:sp>
  </dsp:spTree>
</dsp:drawing>
</file>

<file path=xl/diagrams/drawing5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477945" y="565"/>
          <a:ext cx="2171367" cy="217136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795934" y="318554"/>
        <a:ext cx="1535389" cy="1535389"/>
      </dsp:txXfrm>
    </dsp:sp>
  </dsp:spTree>
</dsp:drawing>
</file>

<file path=xl/diagrams/drawing5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478001" y="620"/>
          <a:ext cx="2181646" cy="218164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797496" y="320115"/>
        <a:ext cx="1542656" cy="1542656"/>
      </dsp:txXfrm>
    </dsp:sp>
  </dsp:spTree>
</dsp:drawing>
</file>

<file path=xl/diagrams/drawing5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3944" y="777"/>
          <a:ext cx="2149759" cy="218133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808769" y="320226"/>
        <a:ext cx="1520109" cy="1542435"/>
      </dsp:txXfrm>
    </dsp:sp>
  </dsp:spTree>
</dsp:drawing>
</file>

<file path=xl/diagrams/drawing5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484551" y="559"/>
          <a:ext cx="2161373" cy="216137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801077" y="317085"/>
        <a:ext cx="1528321" cy="1528321"/>
      </dsp:txXfrm>
    </dsp:sp>
  </dsp:spTree>
</dsp:drawing>
</file>

<file path=xl/diagrams/drawing5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489199" y="1480"/>
          <a:ext cx="2182105" cy="21821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808761" y="321042"/>
        <a:ext cx="1542981" cy="1542981"/>
      </dsp:txXfrm>
    </dsp:sp>
  </dsp:spTree>
</dsp:drawing>
</file>

<file path=xl/diagrams/drawing5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468055" y="1508"/>
          <a:ext cx="2206764" cy="2206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791228" y="324681"/>
        <a:ext cx="1560418" cy="1560418"/>
      </dsp:txXfrm>
    </dsp:sp>
  </dsp:spTree>
</dsp:drawing>
</file>

<file path=xl/diagrams/drawing5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5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5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444967" y="1522"/>
          <a:ext cx="2252458" cy="225245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774832" y="331387"/>
        <a:ext cx="1592728" cy="1592728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478001" y="620"/>
          <a:ext cx="2181646" cy="218164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797496" y="320115"/>
        <a:ext cx="1542656" cy="1542656"/>
      </dsp:txXfrm>
    </dsp:sp>
  </dsp:spTree>
</dsp:drawing>
</file>

<file path=xl/diagrams/drawing6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509766" y="1151"/>
          <a:ext cx="2253198" cy="225319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839739" y="331124"/>
        <a:ext cx="1593252" cy="1593252"/>
      </dsp:txXfrm>
    </dsp:sp>
  </dsp:spTree>
</dsp:drawing>
</file>

<file path=xl/diagrams/drawing6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464164" y="393"/>
          <a:ext cx="2208995" cy="22089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787664" y="323893"/>
        <a:ext cx="1561995" cy="1561995"/>
      </dsp:txXfrm>
    </dsp:sp>
  </dsp:spTree>
</dsp:drawing>
</file>

<file path=xl/diagrams/drawing6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562377" y="189"/>
          <a:ext cx="2165954" cy="216595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879574" y="317386"/>
        <a:ext cx="1531560" cy="1531560"/>
      </dsp:txXfrm>
    </dsp:sp>
  </dsp:spTree>
</dsp:drawing>
</file>

<file path=xl/diagrams/drawing6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484861" y="1419"/>
          <a:ext cx="2172670" cy="21726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803041" y="319599"/>
        <a:ext cx="1536310" cy="1536310"/>
      </dsp:txXfrm>
    </dsp:sp>
  </dsp:spTree>
</dsp:drawing>
</file>

<file path=xl/diagrams/drawing6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539301" y="605"/>
          <a:ext cx="2208570" cy="220857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862739" y="324043"/>
        <a:ext cx="1561694" cy="1561694"/>
      </dsp:txXfrm>
    </dsp:sp>
  </dsp:spTree>
</dsp:drawing>
</file>

<file path=xl/diagrams/drawing6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466449" y="143"/>
          <a:ext cx="2209495" cy="22094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790022" y="323716"/>
        <a:ext cx="1562349" cy="1562349"/>
      </dsp:txXfrm>
    </dsp:sp>
  </dsp:spTree>
</dsp:drawing>
</file>

<file path=xl/diagrams/drawing6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507800" y="368"/>
          <a:ext cx="2254764" cy="22547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838003" y="330571"/>
        <a:ext cx="1594358" cy="1594358"/>
      </dsp:txXfrm>
    </dsp:sp>
  </dsp:spTree>
</dsp:drawing>
</file>

<file path=xl/diagrams/drawing6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427789" y="1059"/>
          <a:ext cx="2251204" cy="22512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757470" y="330740"/>
        <a:ext cx="1591842" cy="1591842"/>
      </dsp:txXfrm>
    </dsp:sp>
  </dsp:spTree>
</dsp:drawing>
</file>

<file path=xl/diagrams/drawing6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444549" y="1491"/>
          <a:ext cx="2250341" cy="225034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774104" y="331046"/>
        <a:ext cx="1591231" cy="1591231"/>
      </dsp:txXfrm>
    </dsp:sp>
  </dsp:spTree>
</dsp:drawing>
</file>

<file path=xl/diagrams/drawing6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5681" y="1133"/>
          <a:ext cx="2149056" cy="218062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810403" y="320477"/>
        <a:ext cx="1519612" cy="1541932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3944" y="777"/>
          <a:ext cx="2149759" cy="2181333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808769" y="320226"/>
        <a:ext cx="1520109" cy="1542435"/>
      </dsp:txXfrm>
    </dsp:sp>
  </dsp:spTree>
</dsp:drawing>
</file>

<file path=xl/diagrams/drawing7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4380" y="1300"/>
          <a:ext cx="2151658" cy="218326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9483" y="321031"/>
        <a:ext cx="1521452" cy="1543798"/>
      </dsp:txXfrm>
    </dsp:sp>
  </dsp:spTree>
</dsp:drawing>
</file>

<file path=xl/diagrams/drawing7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0168" y="459"/>
          <a:ext cx="2149800" cy="218137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4999" y="319914"/>
        <a:ext cx="1520138" cy="1542465"/>
      </dsp:txXfrm>
    </dsp:sp>
  </dsp:spTree>
</dsp:drawing>
</file>

<file path=xl/diagrams/drawing7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2691" y="1299"/>
          <a:ext cx="2183645" cy="221571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802478" y="325783"/>
        <a:ext cx="1544071" cy="1566749"/>
      </dsp:txXfrm>
    </dsp:sp>
  </dsp:spTree>
</dsp:drawing>
</file>

<file path=xl/diagrams/drawing7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7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622148" y="1394"/>
          <a:ext cx="2153420" cy="2185048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937509" y="321387"/>
        <a:ext cx="1522698" cy="1545062"/>
      </dsp:txXfrm>
    </dsp:sp>
  </dsp:spTree>
</dsp:drawing>
</file>

<file path=xl/diagrams/drawing7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9111" y="261"/>
          <a:ext cx="2155653" cy="218731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14799" y="320586"/>
        <a:ext cx="1524277" cy="1546663"/>
      </dsp:txXfrm>
    </dsp:sp>
  </dsp:spTree>
</dsp:drawing>
</file>

<file path=xl/diagrams/drawing7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8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8"/>
        <a:ext cx="1520068" cy="1542393"/>
      </dsp:txXfrm>
    </dsp:sp>
  </dsp:spTree>
</dsp:drawing>
</file>

<file path=xl/diagrams/drawing7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8862" y="756"/>
          <a:ext cx="2152353" cy="2183965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804067" y="320590"/>
        <a:ext cx="1521943" cy="1544297"/>
      </dsp:txXfrm>
    </dsp:sp>
  </dsp:spTree>
</dsp:drawing>
</file>

<file path=xl/diagrams/drawing7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2151" y="1212"/>
          <a:ext cx="2178156" cy="221014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791135" y="324881"/>
        <a:ext cx="1540188" cy="1562809"/>
      </dsp:txXfrm>
    </dsp:sp>
  </dsp:spTree>
</dsp:drawing>
</file>

<file path=xl/diagrams/drawing7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379" y="409"/>
          <a:ext cx="2149700" cy="218127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801195" y="319849"/>
        <a:ext cx="1520068" cy="1542393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484551" y="559"/>
          <a:ext cx="2161373" cy="216137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801077" y="317085"/>
        <a:ext cx="1528321" cy="1528321"/>
      </dsp:txXfrm>
    </dsp:sp>
  </dsp:spTree>
</dsp:drawing>
</file>

<file path=xl/diagrams/drawing8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11388" y="441"/>
          <a:ext cx="2118235" cy="214934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821596" y="315205"/>
        <a:ext cx="1497819" cy="1519818"/>
      </dsp:txXfrm>
    </dsp:sp>
  </dsp:spTree>
</dsp:drawing>
</file>

<file path=xl/diagrams/drawing8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07484" y="316"/>
          <a:ext cx="2126042" cy="215726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818836" y="316240"/>
        <a:ext cx="1503338" cy="1525419"/>
      </dsp:txXfrm>
    </dsp:sp>
  </dsp:spTree>
</dsp:drawing>
</file>

<file path=xl/diagrams/drawing8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50945" y="433"/>
          <a:ext cx="2155983" cy="218764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866681" y="320807"/>
        <a:ext cx="1524511" cy="1546900"/>
      </dsp:txXfrm>
    </dsp:sp>
  </dsp:spTree>
</dsp:drawing>
</file>

<file path=xl/diagrams/drawing8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66265" y="113"/>
          <a:ext cx="2153261" cy="218488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881603" y="320082"/>
        <a:ext cx="1522585" cy="1544948"/>
      </dsp:txXfrm>
    </dsp:sp>
  </dsp:spTree>
</dsp:drawing>
</file>

<file path=xl/diagrams/drawing8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395" y="374"/>
          <a:ext cx="2151273" cy="2182869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807442" y="320048"/>
        <a:ext cx="1521179" cy="1543521"/>
      </dsp:txXfrm>
    </dsp:sp>
  </dsp:spTree>
</dsp:drawing>
</file>

<file path=xl/diagrams/drawing8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833" y="650"/>
          <a:ext cx="2156629" cy="218830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805664" y="321120"/>
        <a:ext cx="1524967" cy="1547364"/>
      </dsp:txXfrm>
    </dsp:sp>
  </dsp:spTree>
</dsp:drawing>
</file>

<file path=xl/diagrams/drawing8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2432" y="293"/>
          <a:ext cx="2151432" cy="218303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807502" y="319990"/>
        <a:ext cx="1521292" cy="1543637"/>
      </dsp:txXfrm>
    </dsp:sp>
  </dsp:spTree>
</dsp:drawing>
</file>

<file path=xl/diagrams/drawing8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4243" y="71"/>
          <a:ext cx="2187809" cy="2219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794640" y="325174"/>
        <a:ext cx="1547015" cy="1569736"/>
      </dsp:txXfrm>
    </dsp:sp>
  </dsp:spTree>
</dsp:drawing>
</file>

<file path=xl/diagrams/drawing8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91677" y="447"/>
          <a:ext cx="2148134" cy="2179684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806264" y="319654"/>
        <a:ext cx="1518960" cy="1541270"/>
      </dsp:txXfrm>
    </dsp:sp>
  </dsp:spTree>
</dsp:drawing>
</file>

<file path=xl/diagrams/drawing8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610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948"/>
        <a:ext cx="1529101" cy="1551560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489199" y="1480"/>
          <a:ext cx="2182105" cy="21821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808761" y="321042"/>
        <a:ext cx="1542981" cy="1542981"/>
      </dsp:txXfrm>
    </dsp:sp>
  </dsp:spTree>
</dsp:drawing>
</file>

<file path=xl/diagrams/drawing9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6667" y="1144"/>
          <a:ext cx="2167680" cy="219951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804116" y="323256"/>
        <a:ext cx="1532782" cy="1555293"/>
      </dsp:txXfrm>
    </dsp:sp>
  </dsp:spTree>
</dsp:drawing>
</file>

<file path=xl/diagrams/drawing9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7968" y="83"/>
          <a:ext cx="2165078" cy="219687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805036" y="321808"/>
        <a:ext cx="1530942" cy="1553426"/>
      </dsp:txXfrm>
    </dsp:sp>
  </dsp:spTree>
</dsp:drawing>
</file>

<file path=xl/diagrams/drawing9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9269" y="486"/>
          <a:ext cx="2162475" cy="2194236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805956" y="321824"/>
        <a:ext cx="1529101" cy="15515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24.xml"/><Relationship Id="rId21" Type="http://schemas.openxmlformats.org/officeDocument/2006/relationships/diagramData" Target="../diagrams/data5.xml"/><Relationship Id="rId42" Type="http://schemas.openxmlformats.org/officeDocument/2006/relationships/diagramLayout" Target="../diagrams/layout9.xml"/><Relationship Id="rId63" Type="http://schemas.openxmlformats.org/officeDocument/2006/relationships/diagramQuickStyle" Target="../diagrams/quickStyle13.xml"/><Relationship Id="rId84" Type="http://schemas.openxmlformats.org/officeDocument/2006/relationships/diagramColors" Target="../diagrams/colors17.xml"/><Relationship Id="rId138" Type="http://schemas.openxmlformats.org/officeDocument/2006/relationships/diagramQuickStyle" Target="../diagrams/quickStyle28.xml"/><Relationship Id="rId159" Type="http://schemas.openxmlformats.org/officeDocument/2006/relationships/diagramColors" Target="../diagrams/colors32.xml"/><Relationship Id="rId170" Type="http://schemas.microsoft.com/office/2007/relationships/diagramDrawing" Target="../diagrams/drawing34.xml"/><Relationship Id="rId191" Type="http://schemas.openxmlformats.org/officeDocument/2006/relationships/diagramData" Target="../diagrams/data39.xml"/><Relationship Id="rId205" Type="http://schemas.microsoft.com/office/2007/relationships/diagramDrawing" Target="../diagrams/drawing41.xml"/><Relationship Id="rId226" Type="http://schemas.openxmlformats.org/officeDocument/2006/relationships/diagramData" Target="../diagrams/data46.xml"/><Relationship Id="rId107" Type="http://schemas.openxmlformats.org/officeDocument/2006/relationships/diagramLayout" Target="../diagrams/layout22.xml"/><Relationship Id="rId11" Type="http://schemas.openxmlformats.org/officeDocument/2006/relationships/diagramData" Target="../diagrams/data3.xml"/><Relationship Id="rId32" Type="http://schemas.openxmlformats.org/officeDocument/2006/relationships/diagramLayout" Target="../diagrams/layout7.xml"/><Relationship Id="rId53" Type="http://schemas.openxmlformats.org/officeDocument/2006/relationships/diagramQuickStyle" Target="../diagrams/quickStyle11.xml"/><Relationship Id="rId74" Type="http://schemas.openxmlformats.org/officeDocument/2006/relationships/diagramColors" Target="../diagrams/colors15.xml"/><Relationship Id="rId128" Type="http://schemas.openxmlformats.org/officeDocument/2006/relationships/diagramQuickStyle" Target="../diagrams/quickStyle26.xml"/><Relationship Id="rId149" Type="http://schemas.openxmlformats.org/officeDocument/2006/relationships/diagramColors" Target="../diagrams/colors30.xml"/><Relationship Id="rId5" Type="http://schemas.microsoft.com/office/2007/relationships/diagramDrawing" Target="../diagrams/drawing1.xml"/><Relationship Id="rId95" Type="http://schemas.microsoft.com/office/2007/relationships/diagramDrawing" Target="../diagrams/drawing19.xml"/><Relationship Id="rId160" Type="http://schemas.microsoft.com/office/2007/relationships/diagramDrawing" Target="../diagrams/drawing32.xml"/><Relationship Id="rId181" Type="http://schemas.openxmlformats.org/officeDocument/2006/relationships/diagramData" Target="../diagrams/data37.xml"/><Relationship Id="rId216" Type="http://schemas.openxmlformats.org/officeDocument/2006/relationships/diagramData" Target="../diagrams/data44.xml"/><Relationship Id="rId22" Type="http://schemas.openxmlformats.org/officeDocument/2006/relationships/diagramLayout" Target="../diagrams/layout5.xml"/><Relationship Id="rId43" Type="http://schemas.openxmlformats.org/officeDocument/2006/relationships/diagramQuickStyle" Target="../diagrams/quickStyle9.xml"/><Relationship Id="rId64" Type="http://schemas.openxmlformats.org/officeDocument/2006/relationships/diagramColors" Target="../diagrams/colors13.xml"/><Relationship Id="rId118" Type="http://schemas.openxmlformats.org/officeDocument/2006/relationships/diagramQuickStyle" Target="../diagrams/quickStyle24.xml"/><Relationship Id="rId139" Type="http://schemas.openxmlformats.org/officeDocument/2006/relationships/diagramColors" Target="../diagrams/colors28.xml"/><Relationship Id="rId85" Type="http://schemas.microsoft.com/office/2007/relationships/diagramDrawing" Target="../diagrams/drawing17.xml"/><Relationship Id="rId150" Type="http://schemas.microsoft.com/office/2007/relationships/diagramDrawing" Target="../diagrams/drawing30.xml"/><Relationship Id="rId171" Type="http://schemas.openxmlformats.org/officeDocument/2006/relationships/diagramData" Target="../diagrams/data35.xml"/><Relationship Id="rId192" Type="http://schemas.openxmlformats.org/officeDocument/2006/relationships/diagramLayout" Target="../diagrams/layout39.xml"/><Relationship Id="rId206" Type="http://schemas.openxmlformats.org/officeDocument/2006/relationships/diagramData" Target="../diagrams/data42.xml"/><Relationship Id="rId227" Type="http://schemas.openxmlformats.org/officeDocument/2006/relationships/diagramLayout" Target="../diagrams/layout46.xml"/><Relationship Id="rId12" Type="http://schemas.openxmlformats.org/officeDocument/2006/relationships/diagramLayout" Target="../diagrams/layout3.xml"/><Relationship Id="rId33" Type="http://schemas.openxmlformats.org/officeDocument/2006/relationships/diagramQuickStyle" Target="../diagrams/quickStyle7.xml"/><Relationship Id="rId108" Type="http://schemas.openxmlformats.org/officeDocument/2006/relationships/diagramQuickStyle" Target="../diagrams/quickStyle22.xml"/><Relationship Id="rId129" Type="http://schemas.openxmlformats.org/officeDocument/2006/relationships/diagramColors" Target="../diagrams/colors26.xml"/><Relationship Id="rId54" Type="http://schemas.openxmlformats.org/officeDocument/2006/relationships/diagramColors" Target="../diagrams/colors11.xml"/><Relationship Id="rId75" Type="http://schemas.microsoft.com/office/2007/relationships/diagramDrawing" Target="../diagrams/drawing15.xml"/><Relationship Id="rId96" Type="http://schemas.openxmlformats.org/officeDocument/2006/relationships/diagramData" Target="../diagrams/data20.xml"/><Relationship Id="rId140" Type="http://schemas.microsoft.com/office/2007/relationships/diagramDrawing" Target="../diagrams/drawing28.xml"/><Relationship Id="rId161" Type="http://schemas.openxmlformats.org/officeDocument/2006/relationships/diagramData" Target="../diagrams/data33.xml"/><Relationship Id="rId182" Type="http://schemas.openxmlformats.org/officeDocument/2006/relationships/diagramLayout" Target="../diagrams/layout37.xml"/><Relationship Id="rId217" Type="http://schemas.openxmlformats.org/officeDocument/2006/relationships/diagramLayout" Target="../diagrams/layout44.xml"/><Relationship Id="rId6" Type="http://schemas.openxmlformats.org/officeDocument/2006/relationships/diagramData" Target="../diagrams/data2.xml"/><Relationship Id="rId23" Type="http://schemas.openxmlformats.org/officeDocument/2006/relationships/diagramQuickStyle" Target="../diagrams/quickStyle5.xml"/><Relationship Id="rId119" Type="http://schemas.openxmlformats.org/officeDocument/2006/relationships/diagramColors" Target="../diagrams/colors24.xml"/><Relationship Id="rId44" Type="http://schemas.openxmlformats.org/officeDocument/2006/relationships/diagramColors" Target="../diagrams/colors9.xml"/><Relationship Id="rId65" Type="http://schemas.microsoft.com/office/2007/relationships/diagramDrawing" Target="../diagrams/drawing13.xml"/><Relationship Id="rId86" Type="http://schemas.openxmlformats.org/officeDocument/2006/relationships/diagramData" Target="../diagrams/data18.xml"/><Relationship Id="rId130" Type="http://schemas.microsoft.com/office/2007/relationships/diagramDrawing" Target="../diagrams/drawing26.xml"/><Relationship Id="rId151" Type="http://schemas.openxmlformats.org/officeDocument/2006/relationships/diagramData" Target="../diagrams/data31.xml"/><Relationship Id="rId172" Type="http://schemas.openxmlformats.org/officeDocument/2006/relationships/diagramLayout" Target="../diagrams/layout35.xml"/><Relationship Id="rId193" Type="http://schemas.openxmlformats.org/officeDocument/2006/relationships/diagramQuickStyle" Target="../diagrams/quickStyle39.xml"/><Relationship Id="rId207" Type="http://schemas.openxmlformats.org/officeDocument/2006/relationships/diagramLayout" Target="../diagrams/layout42.xml"/><Relationship Id="rId228" Type="http://schemas.openxmlformats.org/officeDocument/2006/relationships/diagramQuickStyle" Target="../diagrams/quickStyle46.xml"/><Relationship Id="rId13" Type="http://schemas.openxmlformats.org/officeDocument/2006/relationships/diagramQuickStyle" Target="../diagrams/quickStyle3.xml"/><Relationship Id="rId109" Type="http://schemas.openxmlformats.org/officeDocument/2006/relationships/diagramColors" Target="../diagrams/colors22.xml"/><Relationship Id="rId34" Type="http://schemas.openxmlformats.org/officeDocument/2006/relationships/diagramColors" Target="../diagrams/colors7.xml"/><Relationship Id="rId55" Type="http://schemas.microsoft.com/office/2007/relationships/diagramDrawing" Target="../diagrams/drawing11.xml"/><Relationship Id="rId76" Type="http://schemas.openxmlformats.org/officeDocument/2006/relationships/diagramData" Target="../diagrams/data16.xml"/><Relationship Id="rId97" Type="http://schemas.openxmlformats.org/officeDocument/2006/relationships/diagramLayout" Target="../diagrams/layout20.xml"/><Relationship Id="rId120" Type="http://schemas.microsoft.com/office/2007/relationships/diagramDrawing" Target="../diagrams/drawing24.xml"/><Relationship Id="rId141" Type="http://schemas.openxmlformats.org/officeDocument/2006/relationships/diagramData" Target="../diagrams/data29.xml"/><Relationship Id="rId7" Type="http://schemas.openxmlformats.org/officeDocument/2006/relationships/diagramLayout" Target="../diagrams/layout2.xml"/><Relationship Id="rId162" Type="http://schemas.openxmlformats.org/officeDocument/2006/relationships/diagramLayout" Target="../diagrams/layout33.xml"/><Relationship Id="rId183" Type="http://schemas.openxmlformats.org/officeDocument/2006/relationships/diagramQuickStyle" Target="../diagrams/quickStyle37.xml"/><Relationship Id="rId218" Type="http://schemas.openxmlformats.org/officeDocument/2006/relationships/diagramQuickStyle" Target="../diagrams/quickStyle44.xml"/><Relationship Id="rId24" Type="http://schemas.openxmlformats.org/officeDocument/2006/relationships/diagramColors" Target="../diagrams/colors5.xml"/><Relationship Id="rId45" Type="http://schemas.microsoft.com/office/2007/relationships/diagramDrawing" Target="../diagrams/drawing9.xml"/><Relationship Id="rId66" Type="http://schemas.openxmlformats.org/officeDocument/2006/relationships/diagramData" Target="../diagrams/data14.xml"/><Relationship Id="rId87" Type="http://schemas.openxmlformats.org/officeDocument/2006/relationships/diagramLayout" Target="../diagrams/layout18.xml"/><Relationship Id="rId110" Type="http://schemas.microsoft.com/office/2007/relationships/diagramDrawing" Target="../diagrams/drawing22.xml"/><Relationship Id="rId131" Type="http://schemas.openxmlformats.org/officeDocument/2006/relationships/diagramData" Target="../diagrams/data27.xml"/><Relationship Id="rId152" Type="http://schemas.openxmlformats.org/officeDocument/2006/relationships/diagramLayout" Target="../diagrams/layout31.xml"/><Relationship Id="rId173" Type="http://schemas.openxmlformats.org/officeDocument/2006/relationships/diagramQuickStyle" Target="../diagrams/quickStyle35.xml"/><Relationship Id="rId194" Type="http://schemas.openxmlformats.org/officeDocument/2006/relationships/diagramColors" Target="../diagrams/colors39.xml"/><Relationship Id="rId208" Type="http://schemas.openxmlformats.org/officeDocument/2006/relationships/diagramQuickStyle" Target="../diagrams/quickStyle42.xml"/><Relationship Id="rId229" Type="http://schemas.openxmlformats.org/officeDocument/2006/relationships/diagramColors" Target="../diagrams/colors46.xml"/><Relationship Id="rId14" Type="http://schemas.openxmlformats.org/officeDocument/2006/relationships/diagramColors" Target="../diagrams/colors3.xml"/><Relationship Id="rId35" Type="http://schemas.microsoft.com/office/2007/relationships/diagramDrawing" Target="../diagrams/drawing7.xml"/><Relationship Id="rId56" Type="http://schemas.openxmlformats.org/officeDocument/2006/relationships/diagramData" Target="../diagrams/data12.xml"/><Relationship Id="rId77" Type="http://schemas.openxmlformats.org/officeDocument/2006/relationships/diagramLayout" Target="../diagrams/layout16.xml"/><Relationship Id="rId100" Type="http://schemas.microsoft.com/office/2007/relationships/diagramDrawing" Target="../diagrams/drawing20.xml"/><Relationship Id="rId8" Type="http://schemas.openxmlformats.org/officeDocument/2006/relationships/diagramQuickStyle" Target="../diagrams/quickStyle2.xml"/><Relationship Id="rId98" Type="http://schemas.openxmlformats.org/officeDocument/2006/relationships/diagramQuickStyle" Target="../diagrams/quickStyle20.xml"/><Relationship Id="rId121" Type="http://schemas.openxmlformats.org/officeDocument/2006/relationships/diagramData" Target="../diagrams/data25.xml"/><Relationship Id="rId142" Type="http://schemas.openxmlformats.org/officeDocument/2006/relationships/diagramLayout" Target="../diagrams/layout29.xml"/><Relationship Id="rId163" Type="http://schemas.openxmlformats.org/officeDocument/2006/relationships/diagramQuickStyle" Target="../diagrams/quickStyle33.xml"/><Relationship Id="rId184" Type="http://schemas.openxmlformats.org/officeDocument/2006/relationships/diagramColors" Target="../diagrams/colors37.xml"/><Relationship Id="rId219" Type="http://schemas.openxmlformats.org/officeDocument/2006/relationships/diagramColors" Target="../diagrams/colors44.xml"/><Relationship Id="rId230" Type="http://schemas.microsoft.com/office/2007/relationships/diagramDrawing" Target="../diagrams/drawing46.xml"/><Relationship Id="rId25" Type="http://schemas.microsoft.com/office/2007/relationships/diagramDrawing" Target="../diagrams/drawing5.xml"/><Relationship Id="rId46" Type="http://schemas.openxmlformats.org/officeDocument/2006/relationships/diagramData" Target="../diagrams/data10.xml"/><Relationship Id="rId67" Type="http://schemas.openxmlformats.org/officeDocument/2006/relationships/diagramLayout" Target="../diagrams/layout14.xml"/><Relationship Id="rId116" Type="http://schemas.openxmlformats.org/officeDocument/2006/relationships/diagramData" Target="../diagrams/data24.xml"/><Relationship Id="rId137" Type="http://schemas.openxmlformats.org/officeDocument/2006/relationships/diagramLayout" Target="../diagrams/layout28.xml"/><Relationship Id="rId158" Type="http://schemas.openxmlformats.org/officeDocument/2006/relationships/diagramQuickStyle" Target="../diagrams/quickStyle32.xml"/><Relationship Id="rId20" Type="http://schemas.microsoft.com/office/2007/relationships/diagramDrawing" Target="../diagrams/drawing4.xml"/><Relationship Id="rId41" Type="http://schemas.openxmlformats.org/officeDocument/2006/relationships/diagramData" Target="../diagrams/data9.xml"/><Relationship Id="rId62" Type="http://schemas.openxmlformats.org/officeDocument/2006/relationships/diagramLayout" Target="../diagrams/layout13.xml"/><Relationship Id="rId83" Type="http://schemas.openxmlformats.org/officeDocument/2006/relationships/diagramQuickStyle" Target="../diagrams/quickStyle17.xml"/><Relationship Id="rId88" Type="http://schemas.openxmlformats.org/officeDocument/2006/relationships/diagramQuickStyle" Target="../diagrams/quickStyle18.xml"/><Relationship Id="rId111" Type="http://schemas.openxmlformats.org/officeDocument/2006/relationships/diagramData" Target="../diagrams/data23.xml"/><Relationship Id="rId132" Type="http://schemas.openxmlformats.org/officeDocument/2006/relationships/diagramLayout" Target="../diagrams/layout27.xml"/><Relationship Id="rId153" Type="http://schemas.openxmlformats.org/officeDocument/2006/relationships/diagramQuickStyle" Target="../diagrams/quickStyle31.xml"/><Relationship Id="rId174" Type="http://schemas.openxmlformats.org/officeDocument/2006/relationships/diagramColors" Target="../diagrams/colors35.xml"/><Relationship Id="rId179" Type="http://schemas.openxmlformats.org/officeDocument/2006/relationships/diagramColors" Target="../diagrams/colors36.xml"/><Relationship Id="rId195" Type="http://schemas.microsoft.com/office/2007/relationships/diagramDrawing" Target="../diagrams/drawing39.xml"/><Relationship Id="rId209" Type="http://schemas.openxmlformats.org/officeDocument/2006/relationships/diagramColors" Target="../diagrams/colors42.xml"/><Relationship Id="rId190" Type="http://schemas.microsoft.com/office/2007/relationships/diagramDrawing" Target="../diagrams/drawing38.xml"/><Relationship Id="rId204" Type="http://schemas.openxmlformats.org/officeDocument/2006/relationships/diagramColors" Target="../diagrams/colors41.xml"/><Relationship Id="rId220" Type="http://schemas.microsoft.com/office/2007/relationships/diagramDrawing" Target="../diagrams/drawing44.xml"/><Relationship Id="rId225" Type="http://schemas.microsoft.com/office/2007/relationships/diagramDrawing" Target="../diagrams/drawing45.xml"/><Relationship Id="rId15" Type="http://schemas.microsoft.com/office/2007/relationships/diagramDrawing" Target="../diagrams/drawing3.xml"/><Relationship Id="rId36" Type="http://schemas.openxmlformats.org/officeDocument/2006/relationships/diagramData" Target="../diagrams/data8.xml"/><Relationship Id="rId57" Type="http://schemas.openxmlformats.org/officeDocument/2006/relationships/diagramLayout" Target="../diagrams/layout12.xml"/><Relationship Id="rId106" Type="http://schemas.openxmlformats.org/officeDocument/2006/relationships/diagramData" Target="../diagrams/data22.xml"/><Relationship Id="rId127" Type="http://schemas.openxmlformats.org/officeDocument/2006/relationships/diagramLayout" Target="../diagrams/layout26.xml"/><Relationship Id="rId10" Type="http://schemas.microsoft.com/office/2007/relationships/diagramDrawing" Target="../diagrams/drawing2.xml"/><Relationship Id="rId31" Type="http://schemas.openxmlformats.org/officeDocument/2006/relationships/diagramData" Target="../diagrams/data7.xml"/><Relationship Id="rId52" Type="http://schemas.openxmlformats.org/officeDocument/2006/relationships/diagramLayout" Target="../diagrams/layout11.xml"/><Relationship Id="rId73" Type="http://schemas.openxmlformats.org/officeDocument/2006/relationships/diagramQuickStyle" Target="../diagrams/quickStyle15.xml"/><Relationship Id="rId78" Type="http://schemas.openxmlformats.org/officeDocument/2006/relationships/diagramQuickStyle" Target="../diagrams/quickStyle16.xml"/><Relationship Id="rId94" Type="http://schemas.openxmlformats.org/officeDocument/2006/relationships/diagramColors" Target="../diagrams/colors19.xml"/><Relationship Id="rId99" Type="http://schemas.openxmlformats.org/officeDocument/2006/relationships/diagramColors" Target="../diagrams/colors20.xml"/><Relationship Id="rId101" Type="http://schemas.openxmlformats.org/officeDocument/2006/relationships/diagramData" Target="../diagrams/data21.xml"/><Relationship Id="rId122" Type="http://schemas.openxmlformats.org/officeDocument/2006/relationships/diagramLayout" Target="../diagrams/layout25.xml"/><Relationship Id="rId143" Type="http://schemas.openxmlformats.org/officeDocument/2006/relationships/diagramQuickStyle" Target="../diagrams/quickStyle29.xml"/><Relationship Id="rId148" Type="http://schemas.openxmlformats.org/officeDocument/2006/relationships/diagramQuickStyle" Target="../diagrams/quickStyle30.xml"/><Relationship Id="rId164" Type="http://schemas.openxmlformats.org/officeDocument/2006/relationships/diagramColors" Target="../diagrams/colors33.xml"/><Relationship Id="rId169" Type="http://schemas.openxmlformats.org/officeDocument/2006/relationships/diagramColors" Target="../diagrams/colors34.xml"/><Relationship Id="rId185" Type="http://schemas.microsoft.com/office/2007/relationships/diagramDrawing" Target="../diagrams/drawing37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80" Type="http://schemas.microsoft.com/office/2007/relationships/diagramDrawing" Target="../diagrams/drawing36.xml"/><Relationship Id="rId210" Type="http://schemas.microsoft.com/office/2007/relationships/diagramDrawing" Target="../diagrams/drawing42.xml"/><Relationship Id="rId215" Type="http://schemas.microsoft.com/office/2007/relationships/diagramDrawing" Target="../diagrams/drawing43.xml"/><Relationship Id="rId26" Type="http://schemas.openxmlformats.org/officeDocument/2006/relationships/diagramData" Target="../diagrams/data6.xml"/><Relationship Id="rId47" Type="http://schemas.openxmlformats.org/officeDocument/2006/relationships/diagramLayout" Target="../diagrams/layout10.xml"/><Relationship Id="rId68" Type="http://schemas.openxmlformats.org/officeDocument/2006/relationships/diagramQuickStyle" Target="../diagrams/quickStyle14.xml"/><Relationship Id="rId89" Type="http://schemas.openxmlformats.org/officeDocument/2006/relationships/diagramColors" Target="../diagrams/colors18.xml"/><Relationship Id="rId112" Type="http://schemas.openxmlformats.org/officeDocument/2006/relationships/diagramLayout" Target="../diagrams/layout23.xml"/><Relationship Id="rId133" Type="http://schemas.openxmlformats.org/officeDocument/2006/relationships/diagramQuickStyle" Target="../diagrams/quickStyle27.xml"/><Relationship Id="rId154" Type="http://schemas.openxmlformats.org/officeDocument/2006/relationships/diagramColors" Target="../diagrams/colors31.xml"/><Relationship Id="rId175" Type="http://schemas.microsoft.com/office/2007/relationships/diagramDrawing" Target="../diagrams/drawing35.xml"/><Relationship Id="rId196" Type="http://schemas.openxmlformats.org/officeDocument/2006/relationships/diagramData" Target="../diagrams/data40.xml"/><Relationship Id="rId200" Type="http://schemas.microsoft.com/office/2007/relationships/diagramDrawing" Target="../diagrams/drawing40.xml"/><Relationship Id="rId16" Type="http://schemas.openxmlformats.org/officeDocument/2006/relationships/diagramData" Target="../diagrams/data4.xml"/><Relationship Id="rId221" Type="http://schemas.openxmlformats.org/officeDocument/2006/relationships/diagramData" Target="../diagrams/data45.xml"/><Relationship Id="rId37" Type="http://schemas.openxmlformats.org/officeDocument/2006/relationships/diagramLayout" Target="../diagrams/layout8.xml"/><Relationship Id="rId58" Type="http://schemas.openxmlformats.org/officeDocument/2006/relationships/diagramQuickStyle" Target="../diagrams/quickStyle12.xml"/><Relationship Id="rId79" Type="http://schemas.openxmlformats.org/officeDocument/2006/relationships/diagramColors" Target="../diagrams/colors16.xml"/><Relationship Id="rId102" Type="http://schemas.openxmlformats.org/officeDocument/2006/relationships/diagramLayout" Target="../diagrams/layout21.xml"/><Relationship Id="rId123" Type="http://schemas.openxmlformats.org/officeDocument/2006/relationships/diagramQuickStyle" Target="../diagrams/quickStyle25.xml"/><Relationship Id="rId144" Type="http://schemas.openxmlformats.org/officeDocument/2006/relationships/diagramColors" Target="../diagrams/colors29.xml"/><Relationship Id="rId90" Type="http://schemas.microsoft.com/office/2007/relationships/diagramDrawing" Target="../diagrams/drawing18.xml"/><Relationship Id="rId165" Type="http://schemas.microsoft.com/office/2007/relationships/diagramDrawing" Target="../diagrams/drawing33.xml"/><Relationship Id="rId186" Type="http://schemas.openxmlformats.org/officeDocument/2006/relationships/diagramData" Target="../diagrams/data38.xml"/><Relationship Id="rId211" Type="http://schemas.openxmlformats.org/officeDocument/2006/relationships/diagramData" Target="../diagrams/data43.xml"/><Relationship Id="rId27" Type="http://schemas.openxmlformats.org/officeDocument/2006/relationships/diagramLayout" Target="../diagrams/layout6.xml"/><Relationship Id="rId48" Type="http://schemas.openxmlformats.org/officeDocument/2006/relationships/diagramQuickStyle" Target="../diagrams/quickStyle10.xml"/><Relationship Id="rId69" Type="http://schemas.openxmlformats.org/officeDocument/2006/relationships/diagramColors" Target="../diagrams/colors14.xml"/><Relationship Id="rId113" Type="http://schemas.openxmlformats.org/officeDocument/2006/relationships/diagramQuickStyle" Target="../diagrams/quickStyle23.xml"/><Relationship Id="rId134" Type="http://schemas.openxmlformats.org/officeDocument/2006/relationships/diagramColors" Target="../diagrams/colors27.xml"/><Relationship Id="rId80" Type="http://schemas.microsoft.com/office/2007/relationships/diagramDrawing" Target="../diagrams/drawing16.xml"/><Relationship Id="rId155" Type="http://schemas.microsoft.com/office/2007/relationships/diagramDrawing" Target="../diagrams/drawing31.xml"/><Relationship Id="rId176" Type="http://schemas.openxmlformats.org/officeDocument/2006/relationships/diagramData" Target="../diagrams/data36.xml"/><Relationship Id="rId197" Type="http://schemas.openxmlformats.org/officeDocument/2006/relationships/diagramLayout" Target="../diagrams/layout40.xml"/><Relationship Id="rId201" Type="http://schemas.openxmlformats.org/officeDocument/2006/relationships/diagramData" Target="../diagrams/data41.xml"/><Relationship Id="rId222" Type="http://schemas.openxmlformats.org/officeDocument/2006/relationships/diagramLayout" Target="../diagrams/layout45.xml"/><Relationship Id="rId17" Type="http://schemas.openxmlformats.org/officeDocument/2006/relationships/diagramLayout" Target="../diagrams/layout4.xml"/><Relationship Id="rId38" Type="http://schemas.openxmlformats.org/officeDocument/2006/relationships/diagramQuickStyle" Target="../diagrams/quickStyle8.xml"/><Relationship Id="rId59" Type="http://schemas.openxmlformats.org/officeDocument/2006/relationships/diagramColors" Target="../diagrams/colors12.xml"/><Relationship Id="rId103" Type="http://schemas.openxmlformats.org/officeDocument/2006/relationships/diagramQuickStyle" Target="../diagrams/quickStyle21.xml"/><Relationship Id="rId124" Type="http://schemas.openxmlformats.org/officeDocument/2006/relationships/diagramColors" Target="../diagrams/colors25.xml"/><Relationship Id="rId70" Type="http://schemas.microsoft.com/office/2007/relationships/diagramDrawing" Target="../diagrams/drawing14.xml"/><Relationship Id="rId91" Type="http://schemas.openxmlformats.org/officeDocument/2006/relationships/diagramData" Target="../diagrams/data19.xml"/><Relationship Id="rId145" Type="http://schemas.microsoft.com/office/2007/relationships/diagramDrawing" Target="../diagrams/drawing29.xml"/><Relationship Id="rId166" Type="http://schemas.openxmlformats.org/officeDocument/2006/relationships/diagramData" Target="../diagrams/data34.xml"/><Relationship Id="rId187" Type="http://schemas.openxmlformats.org/officeDocument/2006/relationships/diagramLayout" Target="../diagrams/layout38.xml"/><Relationship Id="rId1" Type="http://schemas.openxmlformats.org/officeDocument/2006/relationships/diagramData" Target="../diagrams/data1.xml"/><Relationship Id="rId212" Type="http://schemas.openxmlformats.org/officeDocument/2006/relationships/diagramLayout" Target="../diagrams/layout43.xml"/><Relationship Id="rId28" Type="http://schemas.openxmlformats.org/officeDocument/2006/relationships/diagramQuickStyle" Target="../diagrams/quickStyle6.xml"/><Relationship Id="rId49" Type="http://schemas.openxmlformats.org/officeDocument/2006/relationships/diagramColors" Target="../diagrams/colors10.xml"/><Relationship Id="rId114" Type="http://schemas.openxmlformats.org/officeDocument/2006/relationships/diagramColors" Target="../diagrams/colors23.xml"/><Relationship Id="rId60" Type="http://schemas.microsoft.com/office/2007/relationships/diagramDrawing" Target="../diagrams/drawing12.xml"/><Relationship Id="rId81" Type="http://schemas.openxmlformats.org/officeDocument/2006/relationships/diagramData" Target="../diagrams/data17.xml"/><Relationship Id="rId135" Type="http://schemas.microsoft.com/office/2007/relationships/diagramDrawing" Target="../diagrams/drawing27.xml"/><Relationship Id="rId156" Type="http://schemas.openxmlformats.org/officeDocument/2006/relationships/diagramData" Target="../diagrams/data32.xml"/><Relationship Id="rId177" Type="http://schemas.openxmlformats.org/officeDocument/2006/relationships/diagramLayout" Target="../diagrams/layout36.xml"/><Relationship Id="rId198" Type="http://schemas.openxmlformats.org/officeDocument/2006/relationships/diagramQuickStyle" Target="../diagrams/quickStyle40.xml"/><Relationship Id="rId202" Type="http://schemas.openxmlformats.org/officeDocument/2006/relationships/diagramLayout" Target="../diagrams/layout41.xml"/><Relationship Id="rId223" Type="http://schemas.openxmlformats.org/officeDocument/2006/relationships/diagramQuickStyle" Target="../diagrams/quickStyle45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Relationship Id="rId50" Type="http://schemas.microsoft.com/office/2007/relationships/diagramDrawing" Target="../diagrams/drawing10.xml"/><Relationship Id="rId104" Type="http://schemas.openxmlformats.org/officeDocument/2006/relationships/diagramColors" Target="../diagrams/colors21.xml"/><Relationship Id="rId125" Type="http://schemas.microsoft.com/office/2007/relationships/diagramDrawing" Target="../diagrams/drawing25.xml"/><Relationship Id="rId146" Type="http://schemas.openxmlformats.org/officeDocument/2006/relationships/diagramData" Target="../diagrams/data30.xml"/><Relationship Id="rId167" Type="http://schemas.openxmlformats.org/officeDocument/2006/relationships/diagramLayout" Target="../diagrams/layout34.xml"/><Relationship Id="rId188" Type="http://schemas.openxmlformats.org/officeDocument/2006/relationships/diagramQuickStyle" Target="../diagrams/quickStyle38.xml"/><Relationship Id="rId71" Type="http://schemas.openxmlformats.org/officeDocument/2006/relationships/diagramData" Target="../diagrams/data15.xml"/><Relationship Id="rId92" Type="http://schemas.openxmlformats.org/officeDocument/2006/relationships/diagramLayout" Target="../diagrams/layout19.xml"/><Relationship Id="rId213" Type="http://schemas.openxmlformats.org/officeDocument/2006/relationships/diagramQuickStyle" Target="../diagrams/quickStyle43.xml"/><Relationship Id="rId2" Type="http://schemas.openxmlformats.org/officeDocument/2006/relationships/diagramLayout" Target="../diagrams/layout1.xml"/><Relationship Id="rId29" Type="http://schemas.openxmlformats.org/officeDocument/2006/relationships/diagramColors" Target="../diagrams/colors6.xml"/><Relationship Id="rId40" Type="http://schemas.microsoft.com/office/2007/relationships/diagramDrawing" Target="../diagrams/drawing8.xml"/><Relationship Id="rId115" Type="http://schemas.microsoft.com/office/2007/relationships/diagramDrawing" Target="../diagrams/drawing23.xml"/><Relationship Id="rId136" Type="http://schemas.openxmlformats.org/officeDocument/2006/relationships/diagramData" Target="../diagrams/data28.xml"/><Relationship Id="rId157" Type="http://schemas.openxmlformats.org/officeDocument/2006/relationships/diagramLayout" Target="../diagrams/layout32.xml"/><Relationship Id="rId178" Type="http://schemas.openxmlformats.org/officeDocument/2006/relationships/diagramQuickStyle" Target="../diagrams/quickStyle36.xml"/><Relationship Id="rId61" Type="http://schemas.openxmlformats.org/officeDocument/2006/relationships/diagramData" Target="../diagrams/data13.xml"/><Relationship Id="rId82" Type="http://schemas.openxmlformats.org/officeDocument/2006/relationships/diagramLayout" Target="../diagrams/layout17.xml"/><Relationship Id="rId199" Type="http://schemas.openxmlformats.org/officeDocument/2006/relationships/diagramColors" Target="../diagrams/colors40.xml"/><Relationship Id="rId203" Type="http://schemas.openxmlformats.org/officeDocument/2006/relationships/diagramQuickStyle" Target="../diagrams/quickStyle41.xml"/><Relationship Id="rId19" Type="http://schemas.openxmlformats.org/officeDocument/2006/relationships/diagramColors" Target="../diagrams/colors4.xml"/><Relationship Id="rId224" Type="http://schemas.openxmlformats.org/officeDocument/2006/relationships/diagramColors" Target="../diagrams/colors45.xml"/><Relationship Id="rId30" Type="http://schemas.microsoft.com/office/2007/relationships/diagramDrawing" Target="../diagrams/drawing6.xml"/><Relationship Id="rId105" Type="http://schemas.microsoft.com/office/2007/relationships/diagramDrawing" Target="../diagrams/drawing21.xml"/><Relationship Id="rId126" Type="http://schemas.openxmlformats.org/officeDocument/2006/relationships/diagramData" Target="../diagrams/data26.xml"/><Relationship Id="rId147" Type="http://schemas.openxmlformats.org/officeDocument/2006/relationships/diagramLayout" Target="../diagrams/layout30.xml"/><Relationship Id="rId168" Type="http://schemas.openxmlformats.org/officeDocument/2006/relationships/diagramQuickStyle" Target="../diagrams/quickStyle34.xml"/><Relationship Id="rId51" Type="http://schemas.openxmlformats.org/officeDocument/2006/relationships/diagramData" Target="../diagrams/data11.xml"/><Relationship Id="rId72" Type="http://schemas.openxmlformats.org/officeDocument/2006/relationships/diagramLayout" Target="../diagrams/layout15.xml"/><Relationship Id="rId93" Type="http://schemas.openxmlformats.org/officeDocument/2006/relationships/diagramQuickStyle" Target="../diagrams/quickStyle19.xml"/><Relationship Id="rId189" Type="http://schemas.openxmlformats.org/officeDocument/2006/relationships/diagramColors" Target="../diagrams/colors38.xml"/><Relationship Id="rId3" Type="http://schemas.openxmlformats.org/officeDocument/2006/relationships/diagramQuickStyle" Target="../diagrams/quickStyle1.xml"/><Relationship Id="rId214" Type="http://schemas.openxmlformats.org/officeDocument/2006/relationships/diagramColors" Target="../diagrams/colors43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70.xml"/><Relationship Id="rId21" Type="http://schemas.openxmlformats.org/officeDocument/2006/relationships/diagramData" Target="../diagrams/data51.xml"/><Relationship Id="rId42" Type="http://schemas.openxmlformats.org/officeDocument/2006/relationships/diagramLayout" Target="../diagrams/layout55.xml"/><Relationship Id="rId63" Type="http://schemas.openxmlformats.org/officeDocument/2006/relationships/diagramQuickStyle" Target="../diagrams/quickStyle59.xml"/><Relationship Id="rId84" Type="http://schemas.openxmlformats.org/officeDocument/2006/relationships/diagramColors" Target="../diagrams/colors63.xml"/><Relationship Id="rId138" Type="http://schemas.openxmlformats.org/officeDocument/2006/relationships/diagramQuickStyle" Target="../diagrams/quickStyle74.xml"/><Relationship Id="rId159" Type="http://schemas.openxmlformats.org/officeDocument/2006/relationships/diagramColors" Target="../diagrams/colors78.xml"/><Relationship Id="rId170" Type="http://schemas.microsoft.com/office/2007/relationships/diagramDrawing" Target="../diagrams/drawing80.xml"/><Relationship Id="rId191" Type="http://schemas.openxmlformats.org/officeDocument/2006/relationships/diagramData" Target="../diagrams/data85.xml"/><Relationship Id="rId205" Type="http://schemas.microsoft.com/office/2007/relationships/diagramDrawing" Target="../diagrams/drawing87.xml"/><Relationship Id="rId226" Type="http://schemas.openxmlformats.org/officeDocument/2006/relationships/diagramData" Target="../diagrams/data92.xml"/><Relationship Id="rId107" Type="http://schemas.openxmlformats.org/officeDocument/2006/relationships/diagramLayout" Target="../diagrams/layout68.xml"/><Relationship Id="rId11" Type="http://schemas.openxmlformats.org/officeDocument/2006/relationships/diagramData" Target="../diagrams/data49.xml"/><Relationship Id="rId32" Type="http://schemas.openxmlformats.org/officeDocument/2006/relationships/diagramLayout" Target="../diagrams/layout53.xml"/><Relationship Id="rId53" Type="http://schemas.openxmlformats.org/officeDocument/2006/relationships/diagramQuickStyle" Target="../diagrams/quickStyle57.xml"/><Relationship Id="rId74" Type="http://schemas.openxmlformats.org/officeDocument/2006/relationships/diagramColors" Target="../diagrams/colors61.xml"/><Relationship Id="rId128" Type="http://schemas.openxmlformats.org/officeDocument/2006/relationships/diagramQuickStyle" Target="../diagrams/quickStyle72.xml"/><Relationship Id="rId149" Type="http://schemas.openxmlformats.org/officeDocument/2006/relationships/diagramColors" Target="../diagrams/colors76.xml"/><Relationship Id="rId5" Type="http://schemas.microsoft.com/office/2007/relationships/diagramDrawing" Target="../diagrams/drawing47.xml"/><Relationship Id="rId95" Type="http://schemas.microsoft.com/office/2007/relationships/diagramDrawing" Target="../diagrams/drawing65.xml"/><Relationship Id="rId160" Type="http://schemas.microsoft.com/office/2007/relationships/diagramDrawing" Target="../diagrams/drawing78.xml"/><Relationship Id="rId181" Type="http://schemas.openxmlformats.org/officeDocument/2006/relationships/diagramData" Target="../diagrams/data83.xml"/><Relationship Id="rId216" Type="http://schemas.openxmlformats.org/officeDocument/2006/relationships/diagramData" Target="../diagrams/data90.xml"/><Relationship Id="rId22" Type="http://schemas.openxmlformats.org/officeDocument/2006/relationships/diagramLayout" Target="../diagrams/layout51.xml"/><Relationship Id="rId43" Type="http://schemas.openxmlformats.org/officeDocument/2006/relationships/diagramQuickStyle" Target="../diagrams/quickStyle55.xml"/><Relationship Id="rId64" Type="http://schemas.openxmlformats.org/officeDocument/2006/relationships/diagramColors" Target="../diagrams/colors59.xml"/><Relationship Id="rId118" Type="http://schemas.openxmlformats.org/officeDocument/2006/relationships/diagramQuickStyle" Target="../diagrams/quickStyle70.xml"/><Relationship Id="rId139" Type="http://schemas.openxmlformats.org/officeDocument/2006/relationships/diagramColors" Target="../diagrams/colors74.xml"/><Relationship Id="rId85" Type="http://schemas.microsoft.com/office/2007/relationships/diagramDrawing" Target="../diagrams/drawing63.xml"/><Relationship Id="rId150" Type="http://schemas.microsoft.com/office/2007/relationships/diagramDrawing" Target="../diagrams/drawing76.xml"/><Relationship Id="rId171" Type="http://schemas.openxmlformats.org/officeDocument/2006/relationships/diagramData" Target="../diagrams/data81.xml"/><Relationship Id="rId192" Type="http://schemas.openxmlformats.org/officeDocument/2006/relationships/diagramLayout" Target="../diagrams/layout85.xml"/><Relationship Id="rId206" Type="http://schemas.openxmlformats.org/officeDocument/2006/relationships/diagramData" Target="../diagrams/data88.xml"/><Relationship Id="rId227" Type="http://schemas.openxmlformats.org/officeDocument/2006/relationships/diagramLayout" Target="../diagrams/layout92.xml"/><Relationship Id="rId12" Type="http://schemas.openxmlformats.org/officeDocument/2006/relationships/diagramLayout" Target="../diagrams/layout49.xml"/><Relationship Id="rId33" Type="http://schemas.openxmlformats.org/officeDocument/2006/relationships/diagramQuickStyle" Target="../diagrams/quickStyle53.xml"/><Relationship Id="rId108" Type="http://schemas.openxmlformats.org/officeDocument/2006/relationships/diagramQuickStyle" Target="../diagrams/quickStyle68.xml"/><Relationship Id="rId129" Type="http://schemas.openxmlformats.org/officeDocument/2006/relationships/diagramColors" Target="../diagrams/colors72.xml"/><Relationship Id="rId54" Type="http://schemas.openxmlformats.org/officeDocument/2006/relationships/diagramColors" Target="../diagrams/colors57.xml"/><Relationship Id="rId75" Type="http://schemas.microsoft.com/office/2007/relationships/diagramDrawing" Target="../diagrams/drawing61.xml"/><Relationship Id="rId96" Type="http://schemas.openxmlformats.org/officeDocument/2006/relationships/diagramData" Target="../diagrams/data66.xml"/><Relationship Id="rId140" Type="http://schemas.microsoft.com/office/2007/relationships/diagramDrawing" Target="../diagrams/drawing74.xml"/><Relationship Id="rId161" Type="http://schemas.openxmlformats.org/officeDocument/2006/relationships/diagramData" Target="../diagrams/data79.xml"/><Relationship Id="rId182" Type="http://schemas.openxmlformats.org/officeDocument/2006/relationships/diagramLayout" Target="../diagrams/layout83.xml"/><Relationship Id="rId217" Type="http://schemas.openxmlformats.org/officeDocument/2006/relationships/diagramLayout" Target="../diagrams/layout90.xml"/><Relationship Id="rId6" Type="http://schemas.openxmlformats.org/officeDocument/2006/relationships/diagramData" Target="../diagrams/data48.xml"/><Relationship Id="rId23" Type="http://schemas.openxmlformats.org/officeDocument/2006/relationships/diagramQuickStyle" Target="../diagrams/quickStyle51.xml"/><Relationship Id="rId119" Type="http://schemas.openxmlformats.org/officeDocument/2006/relationships/diagramColors" Target="../diagrams/colors70.xml"/><Relationship Id="rId44" Type="http://schemas.openxmlformats.org/officeDocument/2006/relationships/diagramColors" Target="../diagrams/colors55.xml"/><Relationship Id="rId65" Type="http://schemas.microsoft.com/office/2007/relationships/diagramDrawing" Target="../diagrams/drawing59.xml"/><Relationship Id="rId86" Type="http://schemas.openxmlformats.org/officeDocument/2006/relationships/diagramData" Target="../diagrams/data64.xml"/><Relationship Id="rId130" Type="http://schemas.microsoft.com/office/2007/relationships/diagramDrawing" Target="../diagrams/drawing72.xml"/><Relationship Id="rId151" Type="http://schemas.openxmlformats.org/officeDocument/2006/relationships/diagramData" Target="../diagrams/data77.xml"/><Relationship Id="rId172" Type="http://schemas.openxmlformats.org/officeDocument/2006/relationships/diagramLayout" Target="../diagrams/layout81.xml"/><Relationship Id="rId193" Type="http://schemas.openxmlformats.org/officeDocument/2006/relationships/diagramQuickStyle" Target="../diagrams/quickStyle85.xml"/><Relationship Id="rId207" Type="http://schemas.openxmlformats.org/officeDocument/2006/relationships/diagramLayout" Target="../diagrams/layout88.xml"/><Relationship Id="rId228" Type="http://schemas.openxmlformats.org/officeDocument/2006/relationships/diagramQuickStyle" Target="../diagrams/quickStyle92.xml"/><Relationship Id="rId13" Type="http://schemas.openxmlformats.org/officeDocument/2006/relationships/diagramQuickStyle" Target="../diagrams/quickStyle49.xml"/><Relationship Id="rId109" Type="http://schemas.openxmlformats.org/officeDocument/2006/relationships/diagramColors" Target="../diagrams/colors68.xml"/><Relationship Id="rId34" Type="http://schemas.openxmlformats.org/officeDocument/2006/relationships/diagramColors" Target="../diagrams/colors53.xml"/><Relationship Id="rId55" Type="http://schemas.microsoft.com/office/2007/relationships/diagramDrawing" Target="../diagrams/drawing57.xml"/><Relationship Id="rId76" Type="http://schemas.openxmlformats.org/officeDocument/2006/relationships/diagramData" Target="../diagrams/data62.xml"/><Relationship Id="rId97" Type="http://schemas.openxmlformats.org/officeDocument/2006/relationships/diagramLayout" Target="../diagrams/layout66.xml"/><Relationship Id="rId120" Type="http://schemas.microsoft.com/office/2007/relationships/diagramDrawing" Target="../diagrams/drawing70.xml"/><Relationship Id="rId141" Type="http://schemas.openxmlformats.org/officeDocument/2006/relationships/diagramData" Target="../diagrams/data75.xml"/><Relationship Id="rId7" Type="http://schemas.openxmlformats.org/officeDocument/2006/relationships/diagramLayout" Target="../diagrams/layout48.xml"/><Relationship Id="rId162" Type="http://schemas.openxmlformats.org/officeDocument/2006/relationships/diagramLayout" Target="../diagrams/layout79.xml"/><Relationship Id="rId183" Type="http://schemas.openxmlformats.org/officeDocument/2006/relationships/diagramQuickStyle" Target="../diagrams/quickStyle83.xml"/><Relationship Id="rId218" Type="http://schemas.openxmlformats.org/officeDocument/2006/relationships/diagramQuickStyle" Target="../diagrams/quickStyle90.xml"/><Relationship Id="rId24" Type="http://schemas.openxmlformats.org/officeDocument/2006/relationships/diagramColors" Target="../diagrams/colors51.xml"/><Relationship Id="rId45" Type="http://schemas.microsoft.com/office/2007/relationships/diagramDrawing" Target="../diagrams/drawing55.xml"/><Relationship Id="rId66" Type="http://schemas.openxmlformats.org/officeDocument/2006/relationships/diagramData" Target="../diagrams/data60.xml"/><Relationship Id="rId87" Type="http://schemas.openxmlformats.org/officeDocument/2006/relationships/diagramLayout" Target="../diagrams/layout64.xml"/><Relationship Id="rId110" Type="http://schemas.microsoft.com/office/2007/relationships/diagramDrawing" Target="../diagrams/drawing68.xml"/><Relationship Id="rId131" Type="http://schemas.openxmlformats.org/officeDocument/2006/relationships/diagramData" Target="../diagrams/data73.xml"/><Relationship Id="rId152" Type="http://schemas.openxmlformats.org/officeDocument/2006/relationships/diagramLayout" Target="../diagrams/layout77.xml"/><Relationship Id="rId173" Type="http://schemas.openxmlformats.org/officeDocument/2006/relationships/diagramQuickStyle" Target="../diagrams/quickStyle81.xml"/><Relationship Id="rId194" Type="http://schemas.openxmlformats.org/officeDocument/2006/relationships/diagramColors" Target="../diagrams/colors85.xml"/><Relationship Id="rId208" Type="http://schemas.openxmlformats.org/officeDocument/2006/relationships/diagramQuickStyle" Target="../diagrams/quickStyle88.xml"/><Relationship Id="rId229" Type="http://schemas.openxmlformats.org/officeDocument/2006/relationships/diagramColors" Target="../diagrams/colors92.xml"/><Relationship Id="rId14" Type="http://schemas.openxmlformats.org/officeDocument/2006/relationships/diagramColors" Target="../diagrams/colors49.xml"/><Relationship Id="rId35" Type="http://schemas.microsoft.com/office/2007/relationships/diagramDrawing" Target="../diagrams/drawing53.xml"/><Relationship Id="rId56" Type="http://schemas.openxmlformats.org/officeDocument/2006/relationships/diagramData" Target="../diagrams/data58.xml"/><Relationship Id="rId77" Type="http://schemas.openxmlformats.org/officeDocument/2006/relationships/diagramLayout" Target="../diagrams/layout62.xml"/><Relationship Id="rId100" Type="http://schemas.microsoft.com/office/2007/relationships/diagramDrawing" Target="../diagrams/drawing66.xml"/><Relationship Id="rId8" Type="http://schemas.openxmlformats.org/officeDocument/2006/relationships/diagramQuickStyle" Target="../diagrams/quickStyle48.xml"/><Relationship Id="rId98" Type="http://schemas.openxmlformats.org/officeDocument/2006/relationships/diagramQuickStyle" Target="../diagrams/quickStyle66.xml"/><Relationship Id="rId121" Type="http://schemas.openxmlformats.org/officeDocument/2006/relationships/diagramData" Target="../diagrams/data71.xml"/><Relationship Id="rId142" Type="http://schemas.openxmlformats.org/officeDocument/2006/relationships/diagramLayout" Target="../diagrams/layout75.xml"/><Relationship Id="rId163" Type="http://schemas.openxmlformats.org/officeDocument/2006/relationships/diagramQuickStyle" Target="../diagrams/quickStyle79.xml"/><Relationship Id="rId184" Type="http://schemas.openxmlformats.org/officeDocument/2006/relationships/diagramColors" Target="../diagrams/colors83.xml"/><Relationship Id="rId219" Type="http://schemas.openxmlformats.org/officeDocument/2006/relationships/diagramColors" Target="../diagrams/colors90.xml"/><Relationship Id="rId230" Type="http://schemas.microsoft.com/office/2007/relationships/diagramDrawing" Target="../diagrams/drawing92.xml"/><Relationship Id="rId25" Type="http://schemas.microsoft.com/office/2007/relationships/diagramDrawing" Target="../diagrams/drawing51.xml"/><Relationship Id="rId46" Type="http://schemas.openxmlformats.org/officeDocument/2006/relationships/diagramData" Target="../diagrams/data56.xml"/><Relationship Id="rId67" Type="http://schemas.openxmlformats.org/officeDocument/2006/relationships/diagramLayout" Target="../diagrams/layout60.xml"/><Relationship Id="rId116" Type="http://schemas.openxmlformats.org/officeDocument/2006/relationships/diagramData" Target="../diagrams/data70.xml"/><Relationship Id="rId137" Type="http://schemas.openxmlformats.org/officeDocument/2006/relationships/diagramLayout" Target="../diagrams/layout74.xml"/><Relationship Id="rId158" Type="http://schemas.openxmlformats.org/officeDocument/2006/relationships/diagramQuickStyle" Target="../diagrams/quickStyle78.xml"/><Relationship Id="rId20" Type="http://schemas.microsoft.com/office/2007/relationships/diagramDrawing" Target="../diagrams/drawing50.xml"/><Relationship Id="rId41" Type="http://schemas.openxmlformats.org/officeDocument/2006/relationships/diagramData" Target="../diagrams/data55.xml"/><Relationship Id="rId62" Type="http://schemas.openxmlformats.org/officeDocument/2006/relationships/diagramLayout" Target="../diagrams/layout59.xml"/><Relationship Id="rId83" Type="http://schemas.openxmlformats.org/officeDocument/2006/relationships/diagramQuickStyle" Target="../diagrams/quickStyle63.xml"/><Relationship Id="rId88" Type="http://schemas.openxmlformats.org/officeDocument/2006/relationships/diagramQuickStyle" Target="../diagrams/quickStyle64.xml"/><Relationship Id="rId111" Type="http://schemas.openxmlformats.org/officeDocument/2006/relationships/diagramData" Target="../diagrams/data69.xml"/><Relationship Id="rId132" Type="http://schemas.openxmlformats.org/officeDocument/2006/relationships/diagramLayout" Target="../diagrams/layout73.xml"/><Relationship Id="rId153" Type="http://schemas.openxmlformats.org/officeDocument/2006/relationships/diagramQuickStyle" Target="../diagrams/quickStyle77.xml"/><Relationship Id="rId174" Type="http://schemas.openxmlformats.org/officeDocument/2006/relationships/diagramColors" Target="../diagrams/colors81.xml"/><Relationship Id="rId179" Type="http://schemas.openxmlformats.org/officeDocument/2006/relationships/diagramColors" Target="../diagrams/colors82.xml"/><Relationship Id="rId195" Type="http://schemas.microsoft.com/office/2007/relationships/diagramDrawing" Target="../diagrams/drawing85.xml"/><Relationship Id="rId209" Type="http://schemas.openxmlformats.org/officeDocument/2006/relationships/diagramColors" Target="../diagrams/colors88.xml"/><Relationship Id="rId190" Type="http://schemas.microsoft.com/office/2007/relationships/diagramDrawing" Target="../diagrams/drawing84.xml"/><Relationship Id="rId204" Type="http://schemas.openxmlformats.org/officeDocument/2006/relationships/diagramColors" Target="../diagrams/colors87.xml"/><Relationship Id="rId220" Type="http://schemas.microsoft.com/office/2007/relationships/diagramDrawing" Target="../diagrams/drawing90.xml"/><Relationship Id="rId225" Type="http://schemas.microsoft.com/office/2007/relationships/diagramDrawing" Target="../diagrams/drawing91.xml"/><Relationship Id="rId15" Type="http://schemas.microsoft.com/office/2007/relationships/diagramDrawing" Target="../diagrams/drawing49.xml"/><Relationship Id="rId36" Type="http://schemas.openxmlformats.org/officeDocument/2006/relationships/diagramData" Target="../diagrams/data54.xml"/><Relationship Id="rId57" Type="http://schemas.openxmlformats.org/officeDocument/2006/relationships/diagramLayout" Target="../diagrams/layout58.xml"/><Relationship Id="rId106" Type="http://schemas.openxmlformats.org/officeDocument/2006/relationships/diagramData" Target="../diagrams/data68.xml"/><Relationship Id="rId127" Type="http://schemas.openxmlformats.org/officeDocument/2006/relationships/diagramLayout" Target="../diagrams/layout72.xml"/><Relationship Id="rId10" Type="http://schemas.microsoft.com/office/2007/relationships/diagramDrawing" Target="../diagrams/drawing48.xml"/><Relationship Id="rId31" Type="http://schemas.openxmlformats.org/officeDocument/2006/relationships/diagramData" Target="../diagrams/data53.xml"/><Relationship Id="rId52" Type="http://schemas.openxmlformats.org/officeDocument/2006/relationships/diagramLayout" Target="../diagrams/layout57.xml"/><Relationship Id="rId73" Type="http://schemas.openxmlformats.org/officeDocument/2006/relationships/diagramQuickStyle" Target="../diagrams/quickStyle61.xml"/><Relationship Id="rId78" Type="http://schemas.openxmlformats.org/officeDocument/2006/relationships/diagramQuickStyle" Target="../diagrams/quickStyle62.xml"/><Relationship Id="rId94" Type="http://schemas.openxmlformats.org/officeDocument/2006/relationships/diagramColors" Target="../diagrams/colors65.xml"/><Relationship Id="rId99" Type="http://schemas.openxmlformats.org/officeDocument/2006/relationships/diagramColors" Target="../diagrams/colors66.xml"/><Relationship Id="rId101" Type="http://schemas.openxmlformats.org/officeDocument/2006/relationships/diagramData" Target="../diagrams/data67.xml"/><Relationship Id="rId122" Type="http://schemas.openxmlformats.org/officeDocument/2006/relationships/diagramLayout" Target="../diagrams/layout71.xml"/><Relationship Id="rId143" Type="http://schemas.openxmlformats.org/officeDocument/2006/relationships/diagramQuickStyle" Target="../diagrams/quickStyle75.xml"/><Relationship Id="rId148" Type="http://schemas.openxmlformats.org/officeDocument/2006/relationships/diagramQuickStyle" Target="../diagrams/quickStyle76.xml"/><Relationship Id="rId164" Type="http://schemas.openxmlformats.org/officeDocument/2006/relationships/diagramColors" Target="../diagrams/colors79.xml"/><Relationship Id="rId169" Type="http://schemas.openxmlformats.org/officeDocument/2006/relationships/diagramColors" Target="../diagrams/colors80.xml"/><Relationship Id="rId185" Type="http://schemas.microsoft.com/office/2007/relationships/diagramDrawing" Target="../diagrams/drawing83.xml"/><Relationship Id="rId4" Type="http://schemas.openxmlformats.org/officeDocument/2006/relationships/diagramColors" Target="../diagrams/colors47.xml"/><Relationship Id="rId9" Type="http://schemas.openxmlformats.org/officeDocument/2006/relationships/diagramColors" Target="../diagrams/colors48.xml"/><Relationship Id="rId180" Type="http://schemas.microsoft.com/office/2007/relationships/diagramDrawing" Target="../diagrams/drawing82.xml"/><Relationship Id="rId210" Type="http://schemas.microsoft.com/office/2007/relationships/diagramDrawing" Target="../diagrams/drawing88.xml"/><Relationship Id="rId215" Type="http://schemas.microsoft.com/office/2007/relationships/diagramDrawing" Target="../diagrams/drawing89.xml"/><Relationship Id="rId26" Type="http://schemas.openxmlformats.org/officeDocument/2006/relationships/diagramData" Target="../diagrams/data52.xml"/><Relationship Id="rId47" Type="http://schemas.openxmlformats.org/officeDocument/2006/relationships/diagramLayout" Target="../diagrams/layout56.xml"/><Relationship Id="rId68" Type="http://schemas.openxmlformats.org/officeDocument/2006/relationships/diagramQuickStyle" Target="../diagrams/quickStyle60.xml"/><Relationship Id="rId89" Type="http://schemas.openxmlformats.org/officeDocument/2006/relationships/diagramColors" Target="../diagrams/colors64.xml"/><Relationship Id="rId112" Type="http://schemas.openxmlformats.org/officeDocument/2006/relationships/diagramLayout" Target="../diagrams/layout69.xml"/><Relationship Id="rId133" Type="http://schemas.openxmlformats.org/officeDocument/2006/relationships/diagramQuickStyle" Target="../diagrams/quickStyle73.xml"/><Relationship Id="rId154" Type="http://schemas.openxmlformats.org/officeDocument/2006/relationships/diagramColors" Target="../diagrams/colors77.xml"/><Relationship Id="rId175" Type="http://schemas.microsoft.com/office/2007/relationships/diagramDrawing" Target="../diagrams/drawing81.xml"/><Relationship Id="rId196" Type="http://schemas.openxmlformats.org/officeDocument/2006/relationships/diagramData" Target="../diagrams/data86.xml"/><Relationship Id="rId200" Type="http://schemas.microsoft.com/office/2007/relationships/diagramDrawing" Target="../diagrams/drawing86.xml"/><Relationship Id="rId16" Type="http://schemas.openxmlformats.org/officeDocument/2006/relationships/diagramData" Target="../diagrams/data50.xml"/><Relationship Id="rId221" Type="http://schemas.openxmlformats.org/officeDocument/2006/relationships/diagramData" Target="../diagrams/data91.xml"/><Relationship Id="rId37" Type="http://schemas.openxmlformats.org/officeDocument/2006/relationships/diagramLayout" Target="../diagrams/layout54.xml"/><Relationship Id="rId58" Type="http://schemas.openxmlformats.org/officeDocument/2006/relationships/diagramQuickStyle" Target="../diagrams/quickStyle58.xml"/><Relationship Id="rId79" Type="http://schemas.openxmlformats.org/officeDocument/2006/relationships/diagramColors" Target="../diagrams/colors62.xml"/><Relationship Id="rId102" Type="http://schemas.openxmlformats.org/officeDocument/2006/relationships/diagramLayout" Target="../diagrams/layout67.xml"/><Relationship Id="rId123" Type="http://schemas.openxmlformats.org/officeDocument/2006/relationships/diagramQuickStyle" Target="../diagrams/quickStyle71.xml"/><Relationship Id="rId144" Type="http://schemas.openxmlformats.org/officeDocument/2006/relationships/diagramColors" Target="../diagrams/colors75.xml"/><Relationship Id="rId90" Type="http://schemas.microsoft.com/office/2007/relationships/diagramDrawing" Target="../diagrams/drawing64.xml"/><Relationship Id="rId165" Type="http://schemas.microsoft.com/office/2007/relationships/diagramDrawing" Target="../diagrams/drawing79.xml"/><Relationship Id="rId186" Type="http://schemas.openxmlformats.org/officeDocument/2006/relationships/diagramData" Target="../diagrams/data84.xml"/><Relationship Id="rId211" Type="http://schemas.openxmlformats.org/officeDocument/2006/relationships/diagramData" Target="../diagrams/data89.xml"/><Relationship Id="rId27" Type="http://schemas.openxmlformats.org/officeDocument/2006/relationships/diagramLayout" Target="../diagrams/layout52.xml"/><Relationship Id="rId48" Type="http://schemas.openxmlformats.org/officeDocument/2006/relationships/diagramQuickStyle" Target="../diagrams/quickStyle56.xml"/><Relationship Id="rId69" Type="http://schemas.openxmlformats.org/officeDocument/2006/relationships/diagramColors" Target="../diagrams/colors60.xml"/><Relationship Id="rId113" Type="http://schemas.openxmlformats.org/officeDocument/2006/relationships/diagramQuickStyle" Target="../diagrams/quickStyle69.xml"/><Relationship Id="rId134" Type="http://schemas.openxmlformats.org/officeDocument/2006/relationships/diagramColors" Target="../diagrams/colors73.xml"/><Relationship Id="rId80" Type="http://schemas.microsoft.com/office/2007/relationships/diagramDrawing" Target="../diagrams/drawing62.xml"/><Relationship Id="rId155" Type="http://schemas.microsoft.com/office/2007/relationships/diagramDrawing" Target="../diagrams/drawing77.xml"/><Relationship Id="rId176" Type="http://schemas.openxmlformats.org/officeDocument/2006/relationships/diagramData" Target="../diagrams/data82.xml"/><Relationship Id="rId197" Type="http://schemas.openxmlformats.org/officeDocument/2006/relationships/diagramLayout" Target="../diagrams/layout86.xml"/><Relationship Id="rId201" Type="http://schemas.openxmlformats.org/officeDocument/2006/relationships/diagramData" Target="../diagrams/data87.xml"/><Relationship Id="rId222" Type="http://schemas.openxmlformats.org/officeDocument/2006/relationships/diagramLayout" Target="../diagrams/layout91.xml"/><Relationship Id="rId17" Type="http://schemas.openxmlformats.org/officeDocument/2006/relationships/diagramLayout" Target="../diagrams/layout50.xml"/><Relationship Id="rId38" Type="http://schemas.openxmlformats.org/officeDocument/2006/relationships/diagramQuickStyle" Target="../diagrams/quickStyle54.xml"/><Relationship Id="rId59" Type="http://schemas.openxmlformats.org/officeDocument/2006/relationships/diagramColors" Target="../diagrams/colors58.xml"/><Relationship Id="rId103" Type="http://schemas.openxmlformats.org/officeDocument/2006/relationships/diagramQuickStyle" Target="../diagrams/quickStyle67.xml"/><Relationship Id="rId124" Type="http://schemas.openxmlformats.org/officeDocument/2006/relationships/diagramColors" Target="../diagrams/colors71.xml"/><Relationship Id="rId70" Type="http://schemas.microsoft.com/office/2007/relationships/diagramDrawing" Target="../diagrams/drawing60.xml"/><Relationship Id="rId91" Type="http://schemas.openxmlformats.org/officeDocument/2006/relationships/diagramData" Target="../diagrams/data65.xml"/><Relationship Id="rId145" Type="http://schemas.microsoft.com/office/2007/relationships/diagramDrawing" Target="../diagrams/drawing75.xml"/><Relationship Id="rId166" Type="http://schemas.openxmlformats.org/officeDocument/2006/relationships/diagramData" Target="../diagrams/data80.xml"/><Relationship Id="rId187" Type="http://schemas.openxmlformats.org/officeDocument/2006/relationships/diagramLayout" Target="../diagrams/layout84.xml"/><Relationship Id="rId1" Type="http://schemas.openxmlformats.org/officeDocument/2006/relationships/diagramData" Target="../diagrams/data47.xml"/><Relationship Id="rId212" Type="http://schemas.openxmlformats.org/officeDocument/2006/relationships/diagramLayout" Target="../diagrams/layout89.xml"/><Relationship Id="rId28" Type="http://schemas.openxmlformats.org/officeDocument/2006/relationships/diagramQuickStyle" Target="../diagrams/quickStyle52.xml"/><Relationship Id="rId49" Type="http://schemas.openxmlformats.org/officeDocument/2006/relationships/diagramColors" Target="../diagrams/colors56.xml"/><Relationship Id="rId114" Type="http://schemas.openxmlformats.org/officeDocument/2006/relationships/diagramColors" Target="../diagrams/colors69.xml"/><Relationship Id="rId60" Type="http://schemas.microsoft.com/office/2007/relationships/diagramDrawing" Target="../diagrams/drawing58.xml"/><Relationship Id="rId81" Type="http://schemas.openxmlformats.org/officeDocument/2006/relationships/diagramData" Target="../diagrams/data63.xml"/><Relationship Id="rId135" Type="http://schemas.microsoft.com/office/2007/relationships/diagramDrawing" Target="../diagrams/drawing73.xml"/><Relationship Id="rId156" Type="http://schemas.openxmlformats.org/officeDocument/2006/relationships/diagramData" Target="../diagrams/data78.xml"/><Relationship Id="rId177" Type="http://schemas.openxmlformats.org/officeDocument/2006/relationships/diagramLayout" Target="../diagrams/layout82.xml"/><Relationship Id="rId198" Type="http://schemas.openxmlformats.org/officeDocument/2006/relationships/diagramQuickStyle" Target="../diagrams/quickStyle86.xml"/><Relationship Id="rId202" Type="http://schemas.openxmlformats.org/officeDocument/2006/relationships/diagramLayout" Target="../diagrams/layout87.xml"/><Relationship Id="rId223" Type="http://schemas.openxmlformats.org/officeDocument/2006/relationships/diagramQuickStyle" Target="../diagrams/quickStyle91.xml"/><Relationship Id="rId18" Type="http://schemas.openxmlformats.org/officeDocument/2006/relationships/diagramQuickStyle" Target="../diagrams/quickStyle50.xml"/><Relationship Id="rId39" Type="http://schemas.openxmlformats.org/officeDocument/2006/relationships/diagramColors" Target="../diagrams/colors54.xml"/><Relationship Id="rId50" Type="http://schemas.microsoft.com/office/2007/relationships/diagramDrawing" Target="../diagrams/drawing56.xml"/><Relationship Id="rId104" Type="http://schemas.openxmlformats.org/officeDocument/2006/relationships/diagramColors" Target="../diagrams/colors67.xml"/><Relationship Id="rId125" Type="http://schemas.microsoft.com/office/2007/relationships/diagramDrawing" Target="../diagrams/drawing71.xml"/><Relationship Id="rId146" Type="http://schemas.openxmlformats.org/officeDocument/2006/relationships/diagramData" Target="../diagrams/data76.xml"/><Relationship Id="rId167" Type="http://schemas.openxmlformats.org/officeDocument/2006/relationships/diagramLayout" Target="../diagrams/layout80.xml"/><Relationship Id="rId188" Type="http://schemas.openxmlformats.org/officeDocument/2006/relationships/diagramQuickStyle" Target="../diagrams/quickStyle84.xml"/><Relationship Id="rId71" Type="http://schemas.openxmlformats.org/officeDocument/2006/relationships/diagramData" Target="../diagrams/data61.xml"/><Relationship Id="rId92" Type="http://schemas.openxmlformats.org/officeDocument/2006/relationships/diagramLayout" Target="../diagrams/layout65.xml"/><Relationship Id="rId213" Type="http://schemas.openxmlformats.org/officeDocument/2006/relationships/diagramQuickStyle" Target="../diagrams/quickStyle89.xml"/><Relationship Id="rId2" Type="http://schemas.openxmlformats.org/officeDocument/2006/relationships/diagramLayout" Target="../diagrams/layout47.xml"/><Relationship Id="rId29" Type="http://schemas.openxmlformats.org/officeDocument/2006/relationships/diagramColors" Target="../diagrams/colors52.xml"/><Relationship Id="rId40" Type="http://schemas.microsoft.com/office/2007/relationships/diagramDrawing" Target="../diagrams/drawing54.xml"/><Relationship Id="rId115" Type="http://schemas.microsoft.com/office/2007/relationships/diagramDrawing" Target="../diagrams/drawing69.xml"/><Relationship Id="rId136" Type="http://schemas.openxmlformats.org/officeDocument/2006/relationships/diagramData" Target="../diagrams/data74.xml"/><Relationship Id="rId157" Type="http://schemas.openxmlformats.org/officeDocument/2006/relationships/diagramLayout" Target="../diagrams/layout78.xml"/><Relationship Id="rId178" Type="http://schemas.openxmlformats.org/officeDocument/2006/relationships/diagramQuickStyle" Target="../diagrams/quickStyle82.xml"/><Relationship Id="rId61" Type="http://schemas.openxmlformats.org/officeDocument/2006/relationships/diagramData" Target="../diagrams/data59.xml"/><Relationship Id="rId82" Type="http://schemas.openxmlformats.org/officeDocument/2006/relationships/diagramLayout" Target="../diagrams/layout63.xml"/><Relationship Id="rId199" Type="http://schemas.openxmlformats.org/officeDocument/2006/relationships/diagramColors" Target="../diagrams/colors86.xml"/><Relationship Id="rId203" Type="http://schemas.openxmlformats.org/officeDocument/2006/relationships/diagramQuickStyle" Target="../diagrams/quickStyle87.xml"/><Relationship Id="rId19" Type="http://schemas.openxmlformats.org/officeDocument/2006/relationships/diagramColors" Target="../diagrams/colors50.xml"/><Relationship Id="rId224" Type="http://schemas.openxmlformats.org/officeDocument/2006/relationships/diagramColors" Target="../diagrams/colors91.xml"/><Relationship Id="rId30" Type="http://schemas.microsoft.com/office/2007/relationships/diagramDrawing" Target="../diagrams/drawing52.xml"/><Relationship Id="rId105" Type="http://schemas.microsoft.com/office/2007/relationships/diagramDrawing" Target="../diagrams/drawing67.xml"/><Relationship Id="rId126" Type="http://schemas.openxmlformats.org/officeDocument/2006/relationships/diagramData" Target="../diagrams/data72.xml"/><Relationship Id="rId147" Type="http://schemas.openxmlformats.org/officeDocument/2006/relationships/diagramLayout" Target="../diagrams/layout76.xml"/><Relationship Id="rId168" Type="http://schemas.openxmlformats.org/officeDocument/2006/relationships/diagramQuickStyle" Target="../diagrams/quickStyle80.xml"/><Relationship Id="rId51" Type="http://schemas.openxmlformats.org/officeDocument/2006/relationships/diagramData" Target="../diagrams/data57.xml"/><Relationship Id="rId72" Type="http://schemas.openxmlformats.org/officeDocument/2006/relationships/diagramLayout" Target="../diagrams/layout61.xml"/><Relationship Id="rId93" Type="http://schemas.openxmlformats.org/officeDocument/2006/relationships/diagramQuickStyle" Target="../diagrams/quickStyle65.xml"/><Relationship Id="rId189" Type="http://schemas.openxmlformats.org/officeDocument/2006/relationships/diagramColors" Target="../diagrams/colors84.xml"/><Relationship Id="rId3" Type="http://schemas.openxmlformats.org/officeDocument/2006/relationships/diagramQuickStyle" Target="../diagrams/quickStyle47.xml"/><Relationship Id="rId214" Type="http://schemas.openxmlformats.org/officeDocument/2006/relationships/diagramColors" Target="../diagrams/colors8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131715</xdr:colOff>
      <xdr:row>0</xdr:row>
      <xdr:rowOff>1632</xdr:rowOff>
    </xdr:from>
    <xdr:to>
      <xdr:col>59</xdr:col>
      <xdr:colOff>85724</xdr:colOff>
      <xdr:row>92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13DD89F-59B3-4BE0-8E7B-3C303AF2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3239</xdr:colOff>
      <xdr:row>43</xdr:row>
      <xdr:rowOff>13733</xdr:rowOff>
    </xdr:from>
    <xdr:to>
      <xdr:col>19</xdr:col>
      <xdr:colOff>766834</xdr:colOff>
      <xdr:row>55</xdr:row>
      <xdr:rowOff>2059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919A3318-2CDE-4E29-856C-24D1A6F0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21</xdr:col>
      <xdr:colOff>796083</xdr:colOff>
      <xdr:row>25</xdr:row>
      <xdr:rowOff>181305</xdr:rowOff>
    </xdr:from>
    <xdr:to>
      <xdr:col>25</xdr:col>
      <xdr:colOff>771431</xdr:colOff>
      <xdr:row>37</xdr:row>
      <xdr:rowOff>163066</xdr:rowOff>
    </xdr:to>
    <xdr:graphicFrame macro="">
      <xdr:nvGraphicFramePr>
        <xdr:cNvPr id="39" name="Diagrama 38">
          <a:extLst>
            <a:ext uri="{FF2B5EF4-FFF2-40B4-BE49-F238E27FC236}">
              <a16:creationId xmlns:a16="http://schemas.microsoft.com/office/drawing/2014/main" id="{725D3DD7-8CCB-4BD6-B2D9-9DCF14EA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22</xdr:col>
      <xdr:colOff>9837</xdr:colOff>
      <xdr:row>61</xdr:row>
      <xdr:rowOff>10890</xdr:rowOff>
    </xdr:from>
    <xdr:to>
      <xdr:col>26</xdr:col>
      <xdr:colOff>20658</xdr:colOff>
      <xdr:row>73</xdr:row>
      <xdr:rowOff>1080</xdr:rowOff>
    </xdr:to>
    <xdr:graphicFrame macro="">
      <xdr:nvGraphicFramePr>
        <xdr:cNvPr id="41" name="Diagrama 40">
          <a:extLst>
            <a:ext uri="{FF2B5EF4-FFF2-40B4-BE49-F238E27FC236}">
              <a16:creationId xmlns:a16="http://schemas.microsoft.com/office/drawing/2014/main" id="{B4137BF4-3796-447F-8725-4B1B1B7F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27</xdr:col>
      <xdr:colOff>798571</xdr:colOff>
      <xdr:row>42</xdr:row>
      <xdr:rowOff>185610</xdr:rowOff>
    </xdr:from>
    <xdr:to>
      <xdr:col>32</xdr:col>
      <xdr:colOff>0</xdr:colOff>
      <xdr:row>55</xdr:row>
      <xdr:rowOff>20723</xdr:rowOff>
    </xdr:to>
    <xdr:graphicFrame macro="">
      <xdr:nvGraphicFramePr>
        <xdr:cNvPr id="42" name="Diagrama 41">
          <a:extLst>
            <a:ext uri="{FF2B5EF4-FFF2-40B4-BE49-F238E27FC236}">
              <a16:creationId xmlns:a16="http://schemas.microsoft.com/office/drawing/2014/main" id="{517C15F9-7709-472B-A530-B369FC7A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34</xdr:col>
      <xdr:colOff>20679</xdr:colOff>
      <xdr:row>43</xdr:row>
      <xdr:rowOff>2119</xdr:rowOff>
    </xdr:from>
    <xdr:to>
      <xdr:col>38</xdr:col>
      <xdr:colOff>8497</xdr:colOff>
      <xdr:row>54</xdr:row>
      <xdr:rowOff>162937</xdr:rowOff>
    </xdr:to>
    <xdr:graphicFrame macro="">
      <xdr:nvGraphicFramePr>
        <xdr:cNvPr id="44" name="Diagrama 43">
          <a:extLst>
            <a:ext uri="{FF2B5EF4-FFF2-40B4-BE49-F238E27FC236}">
              <a16:creationId xmlns:a16="http://schemas.microsoft.com/office/drawing/2014/main" id="{529DC9CA-FF64-46ED-B595-24772A68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40</xdr:col>
      <xdr:colOff>25243</xdr:colOff>
      <xdr:row>43</xdr:row>
      <xdr:rowOff>15973</xdr:rowOff>
    </xdr:from>
    <xdr:to>
      <xdr:col>44</xdr:col>
      <xdr:colOff>23452</xdr:colOff>
      <xdr:row>55</xdr:row>
      <xdr:rowOff>4301</xdr:rowOff>
    </xdr:to>
    <xdr:graphicFrame macro="">
      <xdr:nvGraphicFramePr>
        <xdr:cNvPr id="45" name="Diagrama 44">
          <a:extLst>
            <a:ext uri="{FF2B5EF4-FFF2-40B4-BE49-F238E27FC236}">
              <a16:creationId xmlns:a16="http://schemas.microsoft.com/office/drawing/2014/main" id="{4501BE4C-8260-421E-B2C7-7544C8BE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14</xdr:col>
      <xdr:colOff>2881</xdr:colOff>
      <xdr:row>92</xdr:row>
      <xdr:rowOff>168218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61E1097E-33BE-425F-93DE-57159E5D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14</xdr:col>
      <xdr:colOff>2881</xdr:colOff>
      <xdr:row>49</xdr:row>
      <xdr:rowOff>7896</xdr:rowOff>
    </xdr:from>
    <xdr:to>
      <xdr:col>16</xdr:col>
      <xdr:colOff>3239</xdr:colOff>
      <xdr:row>86</xdr:row>
      <xdr:rowOff>174054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57078396-8A0F-4A39-906C-099BE84FF5CA}"/>
            </a:ext>
          </a:extLst>
        </xdr:cNvPr>
        <xdr:cNvCxnSpPr>
          <a:stCxn id="59" idx="3"/>
          <a:endCxn id="15" idx="1"/>
        </xdr:cNvCxnSpPr>
      </xdr:nvCxnSpPr>
      <xdr:spPr>
        <a:xfrm flipV="1">
          <a:off x="29339881" y="9086582"/>
          <a:ext cx="1589672" cy="701327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31</xdr:row>
      <xdr:rowOff>172185</xdr:rowOff>
    </xdr:from>
    <xdr:to>
      <xdr:col>21</xdr:col>
      <xdr:colOff>796083</xdr:colOff>
      <xdr:row>49</xdr:row>
      <xdr:rowOff>7896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5215227E-DDED-4469-B362-1AE388871162}"/>
            </a:ext>
          </a:extLst>
        </xdr:cNvPr>
        <xdr:cNvCxnSpPr>
          <a:stCxn id="15" idx="3"/>
          <a:endCxn id="39" idx="1"/>
        </xdr:cNvCxnSpPr>
      </xdr:nvCxnSpPr>
      <xdr:spPr>
        <a:xfrm flipV="1">
          <a:off x="34237684" y="6077685"/>
          <a:ext cx="1629449" cy="326471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8965</xdr:colOff>
      <xdr:row>43</xdr:row>
      <xdr:rowOff>17930</xdr:rowOff>
    </xdr:from>
    <xdr:to>
      <xdr:col>50</xdr:col>
      <xdr:colOff>1</xdr:colOff>
      <xdr:row>54</xdr:row>
      <xdr:rowOff>168743</xdr:rowOff>
    </xdr:to>
    <xdr:graphicFrame macro="">
      <xdr:nvGraphicFramePr>
        <xdr:cNvPr id="65" name="Diagrama 64">
          <a:extLst>
            <a:ext uri="{FF2B5EF4-FFF2-40B4-BE49-F238E27FC236}">
              <a16:creationId xmlns:a16="http://schemas.microsoft.com/office/drawing/2014/main" id="{D00CC979-0C4A-46AF-8974-E1551516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45</xdr:col>
      <xdr:colOff>793189</xdr:colOff>
      <xdr:row>61</xdr:row>
      <xdr:rowOff>7626</xdr:rowOff>
    </xdr:from>
    <xdr:to>
      <xdr:col>50</xdr:col>
      <xdr:colOff>21773</xdr:colOff>
      <xdr:row>72</xdr:row>
      <xdr:rowOff>181012</xdr:rowOff>
    </xdr:to>
    <xdr:graphicFrame macro="">
      <xdr:nvGraphicFramePr>
        <xdr:cNvPr id="66" name="Diagrama 65">
          <a:extLst>
            <a:ext uri="{FF2B5EF4-FFF2-40B4-BE49-F238E27FC236}">
              <a16:creationId xmlns:a16="http://schemas.microsoft.com/office/drawing/2014/main" id="{5D08C0E5-D2B7-4592-990D-937AA73B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46</xdr:col>
      <xdr:colOff>7451</xdr:colOff>
      <xdr:row>80</xdr:row>
      <xdr:rowOff>219</xdr:rowOff>
    </xdr:from>
    <xdr:to>
      <xdr:col>50</xdr:col>
      <xdr:colOff>10886</xdr:colOff>
      <xdr:row>92</xdr:row>
      <xdr:rowOff>15441</xdr:rowOff>
    </xdr:to>
    <xdr:graphicFrame macro="">
      <xdr:nvGraphicFramePr>
        <xdr:cNvPr id="67" name="Diagrama 66">
          <a:extLst>
            <a:ext uri="{FF2B5EF4-FFF2-40B4-BE49-F238E27FC236}">
              <a16:creationId xmlns:a16="http://schemas.microsoft.com/office/drawing/2014/main" id="{54D5A8D4-6548-4F47-9AE2-2E8E9EAB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34</xdr:col>
      <xdr:colOff>16096</xdr:colOff>
      <xdr:row>103</xdr:row>
      <xdr:rowOff>0</xdr:rowOff>
    </xdr:from>
    <xdr:to>
      <xdr:col>38</xdr:col>
      <xdr:colOff>19050</xdr:colOff>
      <xdr:row>115</xdr:row>
      <xdr:rowOff>15223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7F4E7C95-5514-4DF1-9A1B-DAF16FBB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39</xdr:col>
      <xdr:colOff>789526</xdr:colOff>
      <xdr:row>103</xdr:row>
      <xdr:rowOff>0</xdr:rowOff>
    </xdr:from>
    <xdr:to>
      <xdr:col>44</xdr:col>
      <xdr:colOff>0</xdr:colOff>
      <xdr:row>115</xdr:row>
      <xdr:rowOff>15223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63A9178F-6830-407B-9292-7446C20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46</xdr:col>
      <xdr:colOff>16096</xdr:colOff>
      <xdr:row>103</xdr:row>
      <xdr:rowOff>19050</xdr:rowOff>
    </xdr:from>
    <xdr:to>
      <xdr:col>50</xdr:col>
      <xdr:colOff>19050</xdr:colOff>
      <xdr:row>115</xdr:row>
      <xdr:rowOff>34273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910B4E3F-FE63-457D-8975-6169863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52</xdr:col>
      <xdr:colOff>6349</xdr:colOff>
      <xdr:row>103</xdr:row>
      <xdr:rowOff>0</xdr:rowOff>
    </xdr:from>
    <xdr:to>
      <xdr:col>55</xdr:col>
      <xdr:colOff>779720</xdr:colOff>
      <xdr:row>115</xdr:row>
      <xdr:rowOff>15222</xdr:rowOff>
    </xdr:to>
    <xdr:graphicFrame macro="">
      <xdr:nvGraphicFramePr>
        <xdr:cNvPr id="83" name="Diagrama 82">
          <a:extLst>
            <a:ext uri="{FF2B5EF4-FFF2-40B4-BE49-F238E27FC236}">
              <a16:creationId xmlns:a16="http://schemas.microsoft.com/office/drawing/2014/main" id="{1EB793F8-67EB-48F3-BEF7-00BB89D2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28</xdr:col>
      <xdr:colOff>17666</xdr:colOff>
      <xdr:row>61</xdr:row>
      <xdr:rowOff>11892</xdr:rowOff>
    </xdr:from>
    <xdr:to>
      <xdr:col>32</xdr:col>
      <xdr:colOff>15551</xdr:colOff>
      <xdr:row>73</xdr:row>
      <xdr:rowOff>27115</xdr:rowOff>
    </xdr:to>
    <xdr:graphicFrame macro="">
      <xdr:nvGraphicFramePr>
        <xdr:cNvPr id="84" name="Diagrama 83">
          <a:extLst>
            <a:ext uri="{FF2B5EF4-FFF2-40B4-BE49-F238E27FC236}">
              <a16:creationId xmlns:a16="http://schemas.microsoft.com/office/drawing/2014/main" id="{F99DBFB1-2BF4-47D7-95A7-BC535EC1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52</xdr:col>
      <xdr:colOff>10078</xdr:colOff>
      <xdr:row>61</xdr:row>
      <xdr:rowOff>17171</xdr:rowOff>
    </xdr:from>
    <xdr:to>
      <xdr:col>56</xdr:col>
      <xdr:colOff>16567</xdr:colOff>
      <xdr:row>72</xdr:row>
      <xdr:rowOff>171824</xdr:rowOff>
    </xdr:to>
    <xdr:graphicFrame macro="">
      <xdr:nvGraphicFramePr>
        <xdr:cNvPr id="85" name="Diagrama 84">
          <a:extLst>
            <a:ext uri="{FF2B5EF4-FFF2-40B4-BE49-F238E27FC236}">
              <a16:creationId xmlns:a16="http://schemas.microsoft.com/office/drawing/2014/main" id="{C06F5241-4BB7-4525-8EF5-23610ABD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58</xdr:col>
      <xdr:colOff>16096</xdr:colOff>
      <xdr:row>61</xdr:row>
      <xdr:rowOff>19051</xdr:rowOff>
    </xdr:from>
    <xdr:to>
      <xdr:col>62</xdr:col>
      <xdr:colOff>19050</xdr:colOff>
      <xdr:row>73</xdr:row>
      <xdr:rowOff>1</xdr:rowOff>
    </xdr:to>
    <xdr:graphicFrame macro="">
      <xdr:nvGraphicFramePr>
        <xdr:cNvPr id="86" name="Diagrama 85">
          <a:extLst>
            <a:ext uri="{FF2B5EF4-FFF2-40B4-BE49-F238E27FC236}">
              <a16:creationId xmlns:a16="http://schemas.microsoft.com/office/drawing/2014/main" id="{26C195C2-D3AF-40BE-8157-C16F6E75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63</xdr:col>
      <xdr:colOff>797146</xdr:colOff>
      <xdr:row>80</xdr:row>
      <xdr:rowOff>0</xdr:rowOff>
    </xdr:from>
    <xdr:to>
      <xdr:col>68</xdr:col>
      <xdr:colOff>0</xdr:colOff>
      <xdr:row>92</xdr:row>
      <xdr:rowOff>15222</xdr:rowOff>
    </xdr:to>
    <xdr:graphicFrame macro="">
      <xdr:nvGraphicFramePr>
        <xdr:cNvPr id="93" name="Diagrama 92">
          <a:extLst>
            <a:ext uri="{FF2B5EF4-FFF2-40B4-BE49-F238E27FC236}">
              <a16:creationId xmlns:a16="http://schemas.microsoft.com/office/drawing/2014/main" id="{2F3C6313-F9C1-4EC7-BE13-C0C5ACE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69</xdr:col>
      <xdr:colOff>797146</xdr:colOff>
      <xdr:row>80</xdr:row>
      <xdr:rowOff>0</xdr:rowOff>
    </xdr:from>
    <xdr:to>
      <xdr:col>74</xdr:col>
      <xdr:colOff>0</xdr:colOff>
      <xdr:row>92</xdr:row>
      <xdr:rowOff>15223</xdr:rowOff>
    </xdr:to>
    <xdr:graphicFrame macro="">
      <xdr:nvGraphicFramePr>
        <xdr:cNvPr id="94" name="Diagrama 93">
          <a:extLst>
            <a:ext uri="{FF2B5EF4-FFF2-40B4-BE49-F238E27FC236}">
              <a16:creationId xmlns:a16="http://schemas.microsoft.com/office/drawing/2014/main" id="{F2B0F51A-ACE7-429C-A086-984B6E2D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16</xdr:col>
      <xdr:colOff>13855</xdr:colOff>
      <xdr:row>102</xdr:row>
      <xdr:rowOff>120323</xdr:rowOff>
    </xdr:from>
    <xdr:to>
      <xdr:col>20</xdr:col>
      <xdr:colOff>1</xdr:colOff>
      <xdr:row>114</xdr:row>
      <xdr:rowOff>135544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A729AF99-93C5-42B2-A370-C306AD2E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14</xdr:col>
      <xdr:colOff>2881</xdr:colOff>
      <xdr:row>86</xdr:row>
      <xdr:rowOff>174054</xdr:rowOff>
    </xdr:from>
    <xdr:to>
      <xdr:col>16</xdr:col>
      <xdr:colOff>13855</xdr:colOff>
      <xdr:row>108</xdr:row>
      <xdr:rowOff>127933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F401E336-786D-4A6B-9DAC-1F46B08B3982}"/>
            </a:ext>
          </a:extLst>
        </xdr:cNvPr>
        <xdr:cNvCxnSpPr>
          <a:stCxn id="59" idx="3"/>
          <a:endCxn id="61" idx="1"/>
        </xdr:cNvCxnSpPr>
      </xdr:nvCxnSpPr>
      <xdr:spPr>
        <a:xfrm>
          <a:off x="29520355" y="15714843"/>
          <a:ext cx="1615184" cy="392430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35625</xdr:colOff>
      <xdr:row>102</xdr:row>
      <xdr:rowOff>177722</xdr:rowOff>
    </xdr:from>
    <xdr:to>
      <xdr:col>26</xdr:col>
      <xdr:colOff>2968</xdr:colOff>
      <xdr:row>115</xdr:row>
      <xdr:rowOff>7886</xdr:rowOff>
    </xdr:to>
    <xdr:graphicFrame macro="">
      <xdr:nvGraphicFramePr>
        <xdr:cNvPr id="63" name="Diagrama 62">
          <a:extLst>
            <a:ext uri="{FF2B5EF4-FFF2-40B4-BE49-F238E27FC236}">
              <a16:creationId xmlns:a16="http://schemas.microsoft.com/office/drawing/2014/main" id="{4E7EE7BB-5817-40E3-9A90-4102D884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28</xdr:col>
      <xdr:colOff>13854</xdr:colOff>
      <xdr:row>102</xdr:row>
      <xdr:rowOff>177721</xdr:rowOff>
    </xdr:from>
    <xdr:to>
      <xdr:col>32</xdr:col>
      <xdr:colOff>13855</xdr:colOff>
      <xdr:row>115</xdr:row>
      <xdr:rowOff>7886</xdr:rowOff>
    </xdr:to>
    <xdr:graphicFrame macro="">
      <xdr:nvGraphicFramePr>
        <xdr:cNvPr id="64" name="Diagrama 63">
          <a:extLst>
            <a:ext uri="{FF2B5EF4-FFF2-40B4-BE49-F238E27FC236}">
              <a16:creationId xmlns:a16="http://schemas.microsoft.com/office/drawing/2014/main" id="{ABD66714-E761-4656-97DA-86C10A03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20</xdr:col>
      <xdr:colOff>1</xdr:colOff>
      <xdr:row>108</xdr:row>
      <xdr:rowOff>127933</xdr:rowOff>
    </xdr:from>
    <xdr:to>
      <xdr:col>22</xdr:col>
      <xdr:colOff>35625</xdr:colOff>
      <xdr:row>109</xdr:row>
      <xdr:rowOff>275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44E1166A-F303-471E-AB34-1BD5A4B19EB8}"/>
            </a:ext>
          </a:extLst>
        </xdr:cNvPr>
        <xdr:cNvCxnSpPr>
          <a:stCxn id="61" idx="3"/>
          <a:endCxn id="63" idx="1"/>
        </xdr:cNvCxnSpPr>
      </xdr:nvCxnSpPr>
      <xdr:spPr>
        <a:xfrm>
          <a:off x="34104944" y="20124990"/>
          <a:ext cx="1624938" cy="5739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2968</xdr:colOff>
      <xdr:row>109</xdr:row>
      <xdr:rowOff>275</xdr:rowOff>
    </xdr:from>
    <xdr:to>
      <xdr:col>28</xdr:col>
      <xdr:colOff>13854</xdr:colOff>
      <xdr:row>109</xdr:row>
      <xdr:rowOff>12975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DF48C318-7FA2-4167-8522-414883142FEB}"/>
            </a:ext>
          </a:extLst>
        </xdr:cNvPr>
        <xdr:cNvCxnSpPr>
          <a:stCxn id="63" idx="3"/>
          <a:endCxn id="64" idx="1"/>
        </xdr:cNvCxnSpPr>
      </xdr:nvCxnSpPr>
      <xdr:spPr>
        <a:xfrm>
          <a:off x="38875854" y="20182389"/>
          <a:ext cx="1600200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13855</xdr:colOff>
      <xdr:row>109</xdr:row>
      <xdr:rowOff>275</xdr:rowOff>
    </xdr:from>
    <xdr:to>
      <xdr:col>34</xdr:col>
      <xdr:colOff>16096</xdr:colOff>
      <xdr:row>109</xdr:row>
      <xdr:rowOff>7611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D5AF44D4-ACD9-4824-9D0C-2BB2150E02CA}"/>
            </a:ext>
          </a:extLst>
        </xdr:cNvPr>
        <xdr:cNvCxnSpPr>
          <a:stCxn id="64" idx="3"/>
          <a:endCxn id="80" idx="1"/>
        </xdr:cNvCxnSpPr>
      </xdr:nvCxnSpPr>
      <xdr:spPr>
        <a:xfrm>
          <a:off x="43654684" y="20182389"/>
          <a:ext cx="1591555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109</xdr:row>
      <xdr:rowOff>7611</xdr:rowOff>
    </xdr:from>
    <xdr:to>
      <xdr:col>39</xdr:col>
      <xdr:colOff>789526</xdr:colOff>
      <xdr:row>109</xdr:row>
      <xdr:rowOff>20311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59390503-49FF-4915-B56B-5009E9F793B5}"/>
            </a:ext>
          </a:extLst>
        </xdr:cNvPr>
        <xdr:cNvCxnSpPr>
          <a:stCxn id="80" idx="3"/>
          <a:endCxn id="81" idx="1"/>
        </xdr:cNvCxnSpPr>
      </xdr:nvCxnSpPr>
      <xdr:spPr>
        <a:xfrm>
          <a:off x="48691800" y="20772111"/>
          <a:ext cx="157057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109</xdr:row>
      <xdr:rowOff>7611</xdr:rowOff>
    </xdr:from>
    <xdr:to>
      <xdr:col>46</xdr:col>
      <xdr:colOff>16096</xdr:colOff>
      <xdr:row>109</xdr:row>
      <xdr:rowOff>26661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1A9C5469-9364-46D7-BD46-4A214D4AD51B}"/>
            </a:ext>
          </a:extLst>
        </xdr:cNvPr>
        <xdr:cNvCxnSpPr>
          <a:stCxn id="81" idx="3"/>
          <a:endCxn id="82" idx="1"/>
        </xdr:cNvCxnSpPr>
      </xdr:nvCxnSpPr>
      <xdr:spPr>
        <a:xfrm>
          <a:off x="53473350" y="20772111"/>
          <a:ext cx="16162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49</xdr:row>
      <xdr:rowOff>7896</xdr:rowOff>
    </xdr:from>
    <xdr:to>
      <xdr:col>22</xdr:col>
      <xdr:colOff>9837</xdr:colOff>
      <xdr:row>67</xdr:row>
      <xdr:rowOff>5985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34666B17-A840-4C37-941B-59A05B47A0A6}"/>
            </a:ext>
          </a:extLst>
        </xdr:cNvPr>
        <xdr:cNvCxnSpPr>
          <a:stCxn id="15" idx="3"/>
          <a:endCxn id="41" idx="1"/>
        </xdr:cNvCxnSpPr>
      </xdr:nvCxnSpPr>
      <xdr:spPr>
        <a:xfrm>
          <a:off x="34096051" y="8953113"/>
          <a:ext cx="1628395" cy="32780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771431</xdr:colOff>
      <xdr:row>31</xdr:row>
      <xdr:rowOff>172185</xdr:rowOff>
    </xdr:from>
    <xdr:to>
      <xdr:col>27</xdr:col>
      <xdr:colOff>790951</xdr:colOff>
      <xdr:row>49</xdr:row>
      <xdr:rowOff>7916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27B861EE-A2ED-483A-8927-C7420B77A515}"/>
            </a:ext>
          </a:extLst>
        </xdr:cNvPr>
        <xdr:cNvCxnSpPr>
          <a:stCxn id="39" idx="3"/>
          <a:endCxn id="42" idx="1"/>
        </xdr:cNvCxnSpPr>
      </xdr:nvCxnSpPr>
      <xdr:spPr>
        <a:xfrm>
          <a:off x="39042881" y="6077685"/>
          <a:ext cx="1619720" cy="326473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48</xdr:row>
      <xdr:rowOff>177778</xdr:rowOff>
    </xdr:from>
    <xdr:to>
      <xdr:col>34</xdr:col>
      <xdr:colOff>20679</xdr:colOff>
      <xdr:row>49</xdr:row>
      <xdr:rowOff>7916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3CA710A0-20A9-4543-80AC-5B536D3347F4}"/>
            </a:ext>
          </a:extLst>
        </xdr:cNvPr>
        <xdr:cNvCxnSpPr>
          <a:stCxn id="42" idx="3"/>
          <a:endCxn id="44" idx="1"/>
        </xdr:cNvCxnSpPr>
      </xdr:nvCxnSpPr>
      <xdr:spPr>
        <a:xfrm flipV="1">
          <a:off x="43872150" y="9321778"/>
          <a:ext cx="16208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8497</xdr:colOff>
      <xdr:row>48</xdr:row>
      <xdr:rowOff>177778</xdr:rowOff>
    </xdr:from>
    <xdr:to>
      <xdr:col>40</xdr:col>
      <xdr:colOff>25243</xdr:colOff>
      <xdr:row>49</xdr:row>
      <xdr:rowOff>10137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03421340-1255-415B-A636-B75446B5092A}"/>
            </a:ext>
          </a:extLst>
        </xdr:cNvPr>
        <xdr:cNvCxnSpPr>
          <a:stCxn id="44" idx="3"/>
          <a:endCxn id="45" idx="1"/>
        </xdr:cNvCxnSpPr>
      </xdr:nvCxnSpPr>
      <xdr:spPr>
        <a:xfrm>
          <a:off x="48681247" y="9321778"/>
          <a:ext cx="16169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3689</xdr:rowOff>
    </xdr:from>
    <xdr:to>
      <xdr:col>46</xdr:col>
      <xdr:colOff>8965</xdr:colOff>
      <xdr:row>49</xdr:row>
      <xdr:rowOff>10137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FAED2A48-A330-400F-A771-E484D662B974}"/>
            </a:ext>
          </a:extLst>
        </xdr:cNvPr>
        <xdr:cNvCxnSpPr>
          <a:stCxn id="45" idx="3"/>
          <a:endCxn id="65" idx="1"/>
        </xdr:cNvCxnSpPr>
      </xdr:nvCxnSpPr>
      <xdr:spPr>
        <a:xfrm flipV="1">
          <a:off x="52897287" y="8807030"/>
          <a:ext cx="1563302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10137</xdr:rowOff>
    </xdr:from>
    <xdr:to>
      <xdr:col>45</xdr:col>
      <xdr:colOff>793189</xdr:colOff>
      <xdr:row>67</xdr:row>
      <xdr:rowOff>1790</xdr:rowOff>
    </xdr:to>
    <xdr:cxnSp macro="">
      <xdr:nvCxnSpPr>
        <xdr:cNvPr id="113" name="Conector: angular 112">
          <a:extLst>
            <a:ext uri="{FF2B5EF4-FFF2-40B4-BE49-F238E27FC236}">
              <a16:creationId xmlns:a16="http://schemas.microsoft.com/office/drawing/2014/main" id="{63294356-ED35-48E8-AF77-9FCDE76FED67}"/>
            </a:ext>
          </a:extLst>
        </xdr:cNvPr>
        <xdr:cNvCxnSpPr>
          <a:stCxn id="45" idx="3"/>
          <a:endCxn id="66" idx="1"/>
        </xdr:cNvCxnSpPr>
      </xdr:nvCxnSpPr>
      <xdr:spPr>
        <a:xfrm>
          <a:off x="53200166" y="9088823"/>
          <a:ext cx="1564394" cy="33226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15551</xdr:colOff>
      <xdr:row>67</xdr:row>
      <xdr:rowOff>19503</xdr:rowOff>
    </xdr:from>
    <xdr:to>
      <xdr:col>46</xdr:col>
      <xdr:colOff>7451</xdr:colOff>
      <xdr:row>86</xdr:row>
      <xdr:rowOff>7829</xdr:rowOff>
    </xdr:to>
    <xdr:cxnSp macro="">
      <xdr:nvCxnSpPr>
        <xdr:cNvPr id="116" name="Conector: angular 115">
          <a:extLst>
            <a:ext uri="{FF2B5EF4-FFF2-40B4-BE49-F238E27FC236}">
              <a16:creationId xmlns:a16="http://schemas.microsoft.com/office/drawing/2014/main" id="{664E95F1-609A-44BC-8939-4FEF64FA1F71}"/>
            </a:ext>
          </a:extLst>
        </xdr:cNvPr>
        <xdr:cNvCxnSpPr>
          <a:stCxn id="84" idx="3"/>
          <a:endCxn id="67" idx="1"/>
        </xdr:cNvCxnSpPr>
      </xdr:nvCxnSpPr>
      <xdr:spPr>
        <a:xfrm>
          <a:off x="32393624" y="12183794"/>
          <a:ext cx="11047827" cy="343810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109</xdr:row>
      <xdr:rowOff>7611</xdr:rowOff>
    </xdr:from>
    <xdr:to>
      <xdr:col>52</xdr:col>
      <xdr:colOff>6349</xdr:colOff>
      <xdr:row>109</xdr:row>
      <xdr:rowOff>26661</xdr:rowOff>
    </xdr:to>
    <xdr:cxnSp macro="">
      <xdr:nvCxnSpPr>
        <xdr:cNvPr id="119" name="Conector: angular 118">
          <a:extLst>
            <a:ext uri="{FF2B5EF4-FFF2-40B4-BE49-F238E27FC236}">
              <a16:creationId xmlns:a16="http://schemas.microsoft.com/office/drawing/2014/main" id="{2435F7FC-DC0F-4C1E-A02E-43AAEAB4465E}"/>
            </a:ext>
          </a:extLst>
        </xdr:cNvPr>
        <xdr:cNvCxnSpPr>
          <a:stCxn id="82" idx="3"/>
          <a:endCxn id="83" idx="1"/>
        </xdr:cNvCxnSpPr>
      </xdr:nvCxnSpPr>
      <xdr:spPr>
        <a:xfrm flipV="1">
          <a:off x="58125980" y="19341146"/>
          <a:ext cx="1582183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48</xdr:row>
      <xdr:rowOff>186916</xdr:rowOff>
    </xdr:from>
    <xdr:to>
      <xdr:col>52</xdr:col>
      <xdr:colOff>10078</xdr:colOff>
      <xdr:row>67</xdr:row>
      <xdr:rowOff>919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07090ADB-15F6-49DD-A1EC-07CA3784B428}"/>
            </a:ext>
          </a:extLst>
        </xdr:cNvPr>
        <xdr:cNvCxnSpPr>
          <a:stCxn id="65" idx="3"/>
          <a:endCxn id="85" idx="1"/>
        </xdr:cNvCxnSpPr>
      </xdr:nvCxnSpPr>
      <xdr:spPr>
        <a:xfrm>
          <a:off x="57591159" y="9183863"/>
          <a:ext cx="1587551" cy="33700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20658</xdr:colOff>
      <xdr:row>67</xdr:row>
      <xdr:rowOff>5985</xdr:rowOff>
    </xdr:from>
    <xdr:to>
      <xdr:col>28</xdr:col>
      <xdr:colOff>17666</xdr:colOff>
      <xdr:row>67</xdr:row>
      <xdr:rowOff>19504</xdr:rowOff>
    </xdr:to>
    <xdr:cxnSp macro="">
      <xdr:nvCxnSpPr>
        <xdr:cNvPr id="129" name="Conector: angular 128">
          <a:extLst>
            <a:ext uri="{FF2B5EF4-FFF2-40B4-BE49-F238E27FC236}">
              <a16:creationId xmlns:a16="http://schemas.microsoft.com/office/drawing/2014/main" id="{CAE2D782-A33F-4819-BEF1-E2F5D280ED88}"/>
            </a:ext>
          </a:extLst>
        </xdr:cNvPr>
        <xdr:cNvCxnSpPr>
          <a:stCxn id="41" idx="3"/>
          <a:endCxn id="84" idx="1"/>
        </xdr:cNvCxnSpPr>
      </xdr:nvCxnSpPr>
      <xdr:spPr>
        <a:xfrm>
          <a:off x="38836005" y="12524556"/>
          <a:ext cx="1583212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21773</xdr:colOff>
      <xdr:row>67</xdr:row>
      <xdr:rowOff>1013</xdr:rowOff>
    </xdr:from>
    <xdr:to>
      <xdr:col>52</xdr:col>
      <xdr:colOff>10078</xdr:colOff>
      <xdr:row>67</xdr:row>
      <xdr:rowOff>1192</xdr:rowOff>
    </xdr:to>
    <xdr:cxnSp macro="">
      <xdr:nvCxnSpPr>
        <xdr:cNvPr id="135" name="Conector: angular 134">
          <a:extLst>
            <a:ext uri="{FF2B5EF4-FFF2-40B4-BE49-F238E27FC236}">
              <a16:creationId xmlns:a16="http://schemas.microsoft.com/office/drawing/2014/main" id="{5F78E000-B506-4040-AB02-9047A0AAADB3}"/>
            </a:ext>
          </a:extLst>
        </xdr:cNvPr>
        <xdr:cNvCxnSpPr>
          <a:stCxn id="66" idx="3"/>
          <a:endCxn id="85" idx="1"/>
        </xdr:cNvCxnSpPr>
      </xdr:nvCxnSpPr>
      <xdr:spPr>
        <a:xfrm>
          <a:off x="57871569" y="12519584"/>
          <a:ext cx="1574509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16567</xdr:colOff>
      <xdr:row>67</xdr:row>
      <xdr:rowOff>4442</xdr:rowOff>
    </xdr:from>
    <xdr:to>
      <xdr:col>58</xdr:col>
      <xdr:colOff>16096</xdr:colOff>
      <xdr:row>67</xdr:row>
      <xdr:rowOff>9525</xdr:rowOff>
    </xdr:to>
    <xdr:cxnSp macro="">
      <xdr:nvCxnSpPr>
        <xdr:cNvPr id="139" name="Conector: angular 138">
          <a:extLst>
            <a:ext uri="{FF2B5EF4-FFF2-40B4-BE49-F238E27FC236}">
              <a16:creationId xmlns:a16="http://schemas.microsoft.com/office/drawing/2014/main" id="{FDC2498A-C203-44FD-8C4B-BEB4C8BFE1C1}"/>
            </a:ext>
          </a:extLst>
        </xdr:cNvPr>
        <xdr:cNvCxnSpPr>
          <a:stCxn id="85" idx="3"/>
          <a:endCxn id="86" idx="1"/>
        </xdr:cNvCxnSpPr>
      </xdr:nvCxnSpPr>
      <xdr:spPr>
        <a:xfrm>
          <a:off x="62403585" y="12085606"/>
          <a:ext cx="1578947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10886</xdr:colOff>
      <xdr:row>86</xdr:row>
      <xdr:rowOff>7611</xdr:rowOff>
    </xdr:from>
    <xdr:to>
      <xdr:col>63</xdr:col>
      <xdr:colOff>789526</xdr:colOff>
      <xdr:row>86</xdr:row>
      <xdr:rowOff>7830</xdr:rowOff>
    </xdr:to>
    <xdr:cxnSp macro="">
      <xdr:nvCxnSpPr>
        <xdr:cNvPr id="142" name="Conector: angular 141">
          <a:extLst>
            <a:ext uri="{FF2B5EF4-FFF2-40B4-BE49-F238E27FC236}">
              <a16:creationId xmlns:a16="http://schemas.microsoft.com/office/drawing/2014/main" id="{444EE91D-1892-419C-A662-6A3A391E5657}"/>
            </a:ext>
          </a:extLst>
        </xdr:cNvPr>
        <xdr:cNvCxnSpPr>
          <a:stCxn id="67" idx="3"/>
          <a:endCxn id="93" idx="1"/>
        </xdr:cNvCxnSpPr>
      </xdr:nvCxnSpPr>
      <xdr:spPr>
        <a:xfrm flipV="1">
          <a:off x="58284836" y="16390611"/>
          <a:ext cx="11179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67</xdr:row>
      <xdr:rowOff>9526</xdr:rowOff>
    </xdr:from>
    <xdr:to>
      <xdr:col>63</xdr:col>
      <xdr:colOff>789526</xdr:colOff>
      <xdr:row>86</xdr:row>
      <xdr:rowOff>7611</xdr:rowOff>
    </xdr:to>
    <xdr:cxnSp macro="">
      <xdr:nvCxnSpPr>
        <xdr:cNvPr id="145" name="Conector: angular 144">
          <a:extLst>
            <a:ext uri="{FF2B5EF4-FFF2-40B4-BE49-F238E27FC236}">
              <a16:creationId xmlns:a16="http://schemas.microsoft.com/office/drawing/2014/main" id="{8D3C3EE1-7A44-40BD-ABAD-10B9F84A47E9}"/>
            </a:ext>
          </a:extLst>
        </xdr:cNvPr>
        <xdr:cNvCxnSpPr>
          <a:stCxn id="86" idx="3"/>
          <a:endCxn id="93" idx="1"/>
        </xdr:cNvCxnSpPr>
      </xdr:nvCxnSpPr>
      <xdr:spPr>
        <a:xfrm>
          <a:off x="67894200" y="12773026"/>
          <a:ext cx="1570576" cy="36175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86</xdr:row>
      <xdr:rowOff>7611</xdr:rowOff>
    </xdr:from>
    <xdr:to>
      <xdr:col>69</xdr:col>
      <xdr:colOff>789526</xdr:colOff>
      <xdr:row>86</xdr:row>
      <xdr:rowOff>20311</xdr:rowOff>
    </xdr:to>
    <xdr:cxnSp macro="">
      <xdr:nvCxnSpPr>
        <xdr:cNvPr id="148" name="Conector: angular 147">
          <a:extLst>
            <a:ext uri="{FF2B5EF4-FFF2-40B4-BE49-F238E27FC236}">
              <a16:creationId xmlns:a16="http://schemas.microsoft.com/office/drawing/2014/main" id="{4237AE9E-3D9B-458A-AEAD-DD750031415D}"/>
            </a:ext>
          </a:extLst>
        </xdr:cNvPr>
        <xdr:cNvCxnSpPr>
          <a:stCxn id="93" idx="3"/>
          <a:endCxn id="94" idx="1"/>
        </xdr:cNvCxnSpPr>
      </xdr:nvCxnSpPr>
      <xdr:spPr>
        <a:xfrm>
          <a:off x="72675750" y="16390611"/>
          <a:ext cx="158962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779720</xdr:colOff>
      <xdr:row>86</xdr:row>
      <xdr:rowOff>7611</xdr:rowOff>
    </xdr:from>
    <xdr:to>
      <xdr:col>63</xdr:col>
      <xdr:colOff>789526</xdr:colOff>
      <xdr:row>109</xdr:row>
      <xdr:rowOff>7611</xdr:rowOff>
    </xdr:to>
    <xdr:cxnSp macro="">
      <xdr:nvCxnSpPr>
        <xdr:cNvPr id="153" name="Conector: angular 152">
          <a:extLst>
            <a:ext uri="{FF2B5EF4-FFF2-40B4-BE49-F238E27FC236}">
              <a16:creationId xmlns:a16="http://schemas.microsoft.com/office/drawing/2014/main" id="{C80546C0-2D95-4792-BF1B-B0BB0C42391E}"/>
            </a:ext>
          </a:extLst>
        </xdr:cNvPr>
        <xdr:cNvCxnSpPr>
          <a:stCxn id="83" idx="3"/>
          <a:endCxn id="93" idx="1"/>
        </xdr:cNvCxnSpPr>
      </xdr:nvCxnSpPr>
      <xdr:spPr>
        <a:xfrm flipV="1">
          <a:off x="63054170" y="16390611"/>
          <a:ext cx="6410606" cy="43815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14844</xdr:colOff>
      <xdr:row>80</xdr:row>
      <xdr:rowOff>0</xdr:rowOff>
    </xdr:from>
    <xdr:to>
      <xdr:col>80</xdr:col>
      <xdr:colOff>15823</xdr:colOff>
      <xdr:row>91</xdr:row>
      <xdr:rowOff>171208</xdr:rowOff>
    </xdr:to>
    <xdr:graphicFrame macro="">
      <xdr:nvGraphicFramePr>
        <xdr:cNvPr id="157" name="Diagrama 156">
          <a:extLst>
            <a:ext uri="{FF2B5EF4-FFF2-40B4-BE49-F238E27FC236}">
              <a16:creationId xmlns:a16="http://schemas.microsoft.com/office/drawing/2014/main" id="{84FCCC09-C05F-4E09-8609-009A1076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82</xdr:col>
      <xdr:colOff>4392</xdr:colOff>
      <xdr:row>61</xdr:row>
      <xdr:rowOff>10872</xdr:rowOff>
    </xdr:from>
    <xdr:to>
      <xdr:col>86</xdr:col>
      <xdr:colOff>5371</xdr:colOff>
      <xdr:row>72</xdr:row>
      <xdr:rowOff>185054</xdr:rowOff>
    </xdr:to>
    <xdr:graphicFrame macro="">
      <xdr:nvGraphicFramePr>
        <xdr:cNvPr id="158" name="Diagrama 157">
          <a:extLst>
            <a:ext uri="{FF2B5EF4-FFF2-40B4-BE49-F238E27FC236}">
              <a16:creationId xmlns:a16="http://schemas.microsoft.com/office/drawing/2014/main" id="{F617710F-169F-49BA-BD0A-B5AB72D2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82</xdr:col>
      <xdr:colOff>9303</xdr:colOff>
      <xdr:row>80</xdr:row>
      <xdr:rowOff>2770</xdr:rowOff>
    </xdr:from>
    <xdr:to>
      <xdr:col>86</xdr:col>
      <xdr:colOff>1</xdr:colOff>
      <xdr:row>91</xdr:row>
      <xdr:rowOff>173385</xdr:rowOff>
    </xdr:to>
    <xdr:graphicFrame macro="">
      <xdr:nvGraphicFramePr>
        <xdr:cNvPr id="159" name="Diagrama 158">
          <a:extLst>
            <a:ext uri="{FF2B5EF4-FFF2-40B4-BE49-F238E27FC236}">
              <a16:creationId xmlns:a16="http://schemas.microsoft.com/office/drawing/2014/main" id="{35CDE725-5E32-4F8B-9641-4AAFB20D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81</xdr:col>
      <xdr:colOff>775855</xdr:colOff>
      <xdr:row>98</xdr:row>
      <xdr:rowOff>13855</xdr:rowOff>
    </xdr:from>
    <xdr:to>
      <xdr:col>86</xdr:col>
      <xdr:colOff>583</xdr:colOff>
      <xdr:row>110</xdr:row>
      <xdr:rowOff>7131</xdr:rowOff>
    </xdr:to>
    <xdr:graphicFrame macro="">
      <xdr:nvGraphicFramePr>
        <xdr:cNvPr id="160" name="Diagrama 159">
          <a:extLst>
            <a:ext uri="{FF2B5EF4-FFF2-40B4-BE49-F238E27FC236}">
              <a16:creationId xmlns:a16="http://schemas.microsoft.com/office/drawing/2014/main" id="{E0079DB7-34A5-4694-A7D3-4997A55F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88</xdr:col>
      <xdr:colOff>22850</xdr:colOff>
      <xdr:row>80</xdr:row>
      <xdr:rowOff>20579</xdr:rowOff>
    </xdr:from>
    <xdr:to>
      <xdr:col>92</xdr:col>
      <xdr:colOff>37287</xdr:colOff>
      <xdr:row>92</xdr:row>
      <xdr:rowOff>13856</xdr:rowOff>
    </xdr:to>
    <xdr:graphicFrame macro="">
      <xdr:nvGraphicFramePr>
        <xdr:cNvPr id="161" name="Diagrama 160">
          <a:extLst>
            <a:ext uri="{FF2B5EF4-FFF2-40B4-BE49-F238E27FC236}">
              <a16:creationId xmlns:a16="http://schemas.microsoft.com/office/drawing/2014/main" id="{ECB7CC20-38E3-4A87-8C10-10BB32F7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94</xdr:col>
      <xdr:colOff>1353</xdr:colOff>
      <xdr:row>80</xdr:row>
      <xdr:rowOff>27709</xdr:rowOff>
    </xdr:from>
    <xdr:to>
      <xdr:col>98</xdr:col>
      <xdr:colOff>15790</xdr:colOff>
      <xdr:row>92</xdr:row>
      <xdr:rowOff>20986</xdr:rowOff>
    </xdr:to>
    <xdr:graphicFrame macro="">
      <xdr:nvGraphicFramePr>
        <xdr:cNvPr id="162" name="Diagrama 161">
          <a:extLst>
            <a:ext uri="{FF2B5EF4-FFF2-40B4-BE49-F238E27FC236}">
              <a16:creationId xmlns:a16="http://schemas.microsoft.com/office/drawing/2014/main" id="{B67AC852-FF11-42D6-8D5A-E0874F08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100</xdr:col>
      <xdr:colOff>27034</xdr:colOff>
      <xdr:row>80</xdr:row>
      <xdr:rowOff>9123</xdr:rowOff>
    </xdr:from>
    <xdr:to>
      <xdr:col>104</xdr:col>
      <xdr:colOff>41471</xdr:colOff>
      <xdr:row>92</xdr:row>
      <xdr:rowOff>2399</xdr:rowOff>
    </xdr:to>
    <xdr:graphicFrame macro="">
      <xdr:nvGraphicFramePr>
        <xdr:cNvPr id="163" name="Diagrama 162">
          <a:extLst>
            <a:ext uri="{FF2B5EF4-FFF2-40B4-BE49-F238E27FC236}">
              <a16:creationId xmlns:a16="http://schemas.microsoft.com/office/drawing/2014/main" id="{7A3D1BF9-50E2-474D-8DFB-C910F606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74</xdr:col>
      <xdr:colOff>0</xdr:colOff>
      <xdr:row>85</xdr:row>
      <xdr:rowOff>178531</xdr:rowOff>
    </xdr:from>
    <xdr:to>
      <xdr:col>76</xdr:col>
      <xdr:colOff>14844</xdr:colOff>
      <xdr:row>86</xdr:row>
      <xdr:rowOff>7611</xdr:rowOff>
    </xdr:to>
    <xdr:cxnSp macro="">
      <xdr:nvCxnSpPr>
        <xdr:cNvPr id="164" name="Conector: angular 163">
          <a:extLst>
            <a:ext uri="{FF2B5EF4-FFF2-40B4-BE49-F238E27FC236}">
              <a16:creationId xmlns:a16="http://schemas.microsoft.com/office/drawing/2014/main" id="{3C6B0435-6F02-469F-BB23-F9A6943104A1}"/>
            </a:ext>
          </a:extLst>
        </xdr:cNvPr>
        <xdr:cNvCxnSpPr>
          <a:stCxn id="94" idx="3"/>
          <a:endCxn id="157" idx="1"/>
        </xdr:cNvCxnSpPr>
      </xdr:nvCxnSpPr>
      <xdr:spPr>
        <a:xfrm flipV="1">
          <a:off x="77408049" y="15994677"/>
          <a:ext cx="1613185" cy="1493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82</xdr:col>
      <xdr:colOff>9303</xdr:colOff>
      <xdr:row>85</xdr:row>
      <xdr:rowOff>181004</xdr:rowOff>
    </xdr:to>
    <xdr:cxnSp macro="">
      <xdr:nvCxnSpPr>
        <xdr:cNvPr id="167" name="Conector: angular 166">
          <a:extLst>
            <a:ext uri="{FF2B5EF4-FFF2-40B4-BE49-F238E27FC236}">
              <a16:creationId xmlns:a16="http://schemas.microsoft.com/office/drawing/2014/main" id="{8BCE4494-C897-444A-9361-80C571A1DF62}"/>
            </a:ext>
          </a:extLst>
        </xdr:cNvPr>
        <xdr:cNvCxnSpPr>
          <a:stCxn id="157" idx="3"/>
          <a:endCxn id="159" idx="1"/>
        </xdr:cNvCxnSpPr>
      </xdr:nvCxnSpPr>
      <xdr:spPr>
        <a:xfrm>
          <a:off x="82218896" y="15994677"/>
          <a:ext cx="1591822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67</xdr:row>
      <xdr:rowOff>5037</xdr:rowOff>
    </xdr:from>
    <xdr:to>
      <xdr:col>82</xdr:col>
      <xdr:colOff>4392</xdr:colOff>
      <xdr:row>85</xdr:row>
      <xdr:rowOff>178531</xdr:rowOff>
    </xdr:to>
    <xdr:cxnSp macro="">
      <xdr:nvCxnSpPr>
        <xdr:cNvPr id="170" name="Conector: angular 169">
          <a:extLst>
            <a:ext uri="{FF2B5EF4-FFF2-40B4-BE49-F238E27FC236}">
              <a16:creationId xmlns:a16="http://schemas.microsoft.com/office/drawing/2014/main" id="{A9AA5D1C-BB9B-4D64-A229-00BAA2975561}"/>
            </a:ext>
          </a:extLst>
        </xdr:cNvPr>
        <xdr:cNvCxnSpPr>
          <a:stCxn id="157" idx="3"/>
          <a:endCxn id="158" idx="1"/>
        </xdr:cNvCxnSpPr>
      </xdr:nvCxnSpPr>
      <xdr:spPr>
        <a:xfrm flipV="1">
          <a:off x="82218896" y="12475817"/>
          <a:ext cx="1586911" cy="351886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81</xdr:col>
      <xdr:colOff>775855</xdr:colOff>
      <xdr:row>104</xdr:row>
      <xdr:rowOff>10493</xdr:rowOff>
    </xdr:to>
    <xdr:cxnSp macro="">
      <xdr:nvCxnSpPr>
        <xdr:cNvPr id="173" name="Conector: angular 172">
          <a:extLst>
            <a:ext uri="{FF2B5EF4-FFF2-40B4-BE49-F238E27FC236}">
              <a16:creationId xmlns:a16="http://schemas.microsoft.com/office/drawing/2014/main" id="{037DDDB0-F054-4D70-8062-4D1AEEFB73C0}"/>
            </a:ext>
          </a:extLst>
        </xdr:cNvPr>
        <xdr:cNvCxnSpPr>
          <a:stCxn id="157" idx="3"/>
          <a:endCxn id="160" idx="1"/>
        </xdr:cNvCxnSpPr>
      </xdr:nvCxnSpPr>
      <xdr:spPr>
        <a:xfrm>
          <a:off x="82218896" y="15994677"/>
          <a:ext cx="1559203" cy="33631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17760</xdr:colOff>
      <xdr:row>43</xdr:row>
      <xdr:rowOff>20241</xdr:rowOff>
    </xdr:from>
    <xdr:to>
      <xdr:col>109</xdr:col>
      <xdr:colOff>793259</xdr:colOff>
      <xdr:row>55</xdr:row>
      <xdr:rowOff>7772</xdr:rowOff>
    </xdr:to>
    <xdr:graphicFrame macro="">
      <xdr:nvGraphicFramePr>
        <xdr:cNvPr id="177" name="Diagrama 176">
          <a:extLst>
            <a:ext uri="{FF2B5EF4-FFF2-40B4-BE49-F238E27FC236}">
              <a16:creationId xmlns:a16="http://schemas.microsoft.com/office/drawing/2014/main" id="{912CC865-55E5-4431-9A1B-298A95A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106</xdr:col>
      <xdr:colOff>823</xdr:colOff>
      <xdr:row>61</xdr:row>
      <xdr:rowOff>3305</xdr:rowOff>
    </xdr:from>
    <xdr:to>
      <xdr:col>109</xdr:col>
      <xdr:colOff>776322</xdr:colOff>
      <xdr:row>72</xdr:row>
      <xdr:rowOff>177103</xdr:rowOff>
    </xdr:to>
    <xdr:graphicFrame macro="">
      <xdr:nvGraphicFramePr>
        <xdr:cNvPr id="178" name="Diagrama 177">
          <a:extLst>
            <a:ext uri="{FF2B5EF4-FFF2-40B4-BE49-F238E27FC236}">
              <a16:creationId xmlns:a16="http://schemas.microsoft.com/office/drawing/2014/main" id="{3B473458-9B16-4D42-BD1F-52441515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106</xdr:col>
      <xdr:colOff>17760</xdr:colOff>
      <xdr:row>97</xdr:row>
      <xdr:rowOff>20237</xdr:rowOff>
    </xdr:from>
    <xdr:to>
      <xdr:col>109</xdr:col>
      <xdr:colOff>793259</xdr:colOff>
      <xdr:row>109</xdr:row>
      <xdr:rowOff>7769</xdr:rowOff>
    </xdr:to>
    <xdr:graphicFrame macro="">
      <xdr:nvGraphicFramePr>
        <xdr:cNvPr id="179" name="Diagrama 178">
          <a:extLst>
            <a:ext uri="{FF2B5EF4-FFF2-40B4-BE49-F238E27FC236}">
              <a16:creationId xmlns:a16="http://schemas.microsoft.com/office/drawing/2014/main" id="{24B86B94-7AC0-4412-AA8A-CFC7145F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106</xdr:col>
      <xdr:colOff>17760</xdr:colOff>
      <xdr:row>115</xdr:row>
      <xdr:rowOff>20238</xdr:rowOff>
    </xdr:from>
    <xdr:to>
      <xdr:col>109</xdr:col>
      <xdr:colOff>793259</xdr:colOff>
      <xdr:row>127</xdr:row>
      <xdr:rowOff>7770</xdr:rowOff>
    </xdr:to>
    <xdr:graphicFrame macro="">
      <xdr:nvGraphicFramePr>
        <xdr:cNvPr id="180" name="Diagrama 179">
          <a:extLst>
            <a:ext uri="{FF2B5EF4-FFF2-40B4-BE49-F238E27FC236}">
              <a16:creationId xmlns:a16="http://schemas.microsoft.com/office/drawing/2014/main" id="{07A898FA-6F0D-43D1-84A1-FF58B2DD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86</xdr:col>
      <xdr:colOff>1</xdr:colOff>
      <xdr:row>85</xdr:row>
      <xdr:rowOff>181211</xdr:rowOff>
    </xdr:from>
    <xdr:to>
      <xdr:col>88</xdr:col>
      <xdr:colOff>22850</xdr:colOff>
      <xdr:row>86</xdr:row>
      <xdr:rowOff>17217</xdr:rowOff>
    </xdr:to>
    <xdr:cxnSp macro="">
      <xdr:nvCxnSpPr>
        <xdr:cNvPr id="181" name="Conector: angular 180">
          <a:extLst>
            <a:ext uri="{FF2B5EF4-FFF2-40B4-BE49-F238E27FC236}">
              <a16:creationId xmlns:a16="http://schemas.microsoft.com/office/drawing/2014/main" id="{27D50DDD-9F42-44CC-9BCD-5B8085E59510}"/>
            </a:ext>
          </a:extLst>
        </xdr:cNvPr>
        <xdr:cNvCxnSpPr>
          <a:stCxn id="159" idx="3"/>
          <a:endCxn id="161" idx="1"/>
        </xdr:cNvCxnSpPr>
      </xdr:nvCxnSpPr>
      <xdr:spPr>
        <a:xfrm>
          <a:off x="86681734" y="16030811"/>
          <a:ext cx="1614583" cy="222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583</xdr:colOff>
      <xdr:row>86</xdr:row>
      <xdr:rowOff>17217</xdr:rowOff>
    </xdr:from>
    <xdr:to>
      <xdr:col>88</xdr:col>
      <xdr:colOff>22850</xdr:colOff>
      <xdr:row>104</xdr:row>
      <xdr:rowOff>10493</xdr:rowOff>
    </xdr:to>
    <xdr:cxnSp macro="">
      <xdr:nvCxnSpPr>
        <xdr:cNvPr id="182" name="Conector: angular 181">
          <a:extLst>
            <a:ext uri="{FF2B5EF4-FFF2-40B4-BE49-F238E27FC236}">
              <a16:creationId xmlns:a16="http://schemas.microsoft.com/office/drawing/2014/main" id="{76112556-0F0D-4D83-8A6A-CB1046F42C0B}"/>
            </a:ext>
          </a:extLst>
        </xdr:cNvPr>
        <xdr:cNvCxnSpPr>
          <a:stCxn id="160" idx="3"/>
          <a:endCxn id="161" idx="1"/>
        </xdr:cNvCxnSpPr>
      </xdr:nvCxnSpPr>
      <xdr:spPr>
        <a:xfrm flipV="1">
          <a:off x="86682316" y="16053084"/>
          <a:ext cx="1614001" cy="33460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5371</xdr:colOff>
      <xdr:row>67</xdr:row>
      <xdr:rowOff>4829</xdr:rowOff>
    </xdr:from>
    <xdr:to>
      <xdr:col>88</xdr:col>
      <xdr:colOff>22850</xdr:colOff>
      <xdr:row>86</xdr:row>
      <xdr:rowOff>17217</xdr:rowOff>
    </xdr:to>
    <xdr:cxnSp macro="">
      <xdr:nvCxnSpPr>
        <xdr:cNvPr id="183" name="Conector: angular 182">
          <a:extLst>
            <a:ext uri="{FF2B5EF4-FFF2-40B4-BE49-F238E27FC236}">
              <a16:creationId xmlns:a16="http://schemas.microsoft.com/office/drawing/2014/main" id="{A735AAD5-6285-4089-BAB5-A5414DA3FB49}"/>
            </a:ext>
          </a:extLst>
        </xdr:cNvPr>
        <xdr:cNvCxnSpPr>
          <a:stCxn id="158" idx="3"/>
          <a:endCxn id="161" idx="1"/>
        </xdr:cNvCxnSpPr>
      </xdr:nvCxnSpPr>
      <xdr:spPr>
        <a:xfrm>
          <a:off x="86687104" y="12501629"/>
          <a:ext cx="1609213" cy="3551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37287</xdr:colOff>
      <xdr:row>86</xdr:row>
      <xdr:rowOff>17217</xdr:rowOff>
    </xdr:from>
    <xdr:to>
      <xdr:col>94</xdr:col>
      <xdr:colOff>1353</xdr:colOff>
      <xdr:row>86</xdr:row>
      <xdr:rowOff>24347</xdr:rowOff>
    </xdr:to>
    <xdr:cxnSp macro="">
      <xdr:nvCxnSpPr>
        <xdr:cNvPr id="190" name="Conector: angular 189">
          <a:extLst>
            <a:ext uri="{FF2B5EF4-FFF2-40B4-BE49-F238E27FC236}">
              <a16:creationId xmlns:a16="http://schemas.microsoft.com/office/drawing/2014/main" id="{7F575EC2-0516-431C-9860-BA9F4F916D7C}"/>
            </a:ext>
          </a:extLst>
        </xdr:cNvPr>
        <xdr:cNvCxnSpPr>
          <a:stCxn id="161" idx="3"/>
          <a:endCxn id="162" idx="1"/>
        </xdr:cNvCxnSpPr>
      </xdr:nvCxnSpPr>
      <xdr:spPr>
        <a:xfrm>
          <a:off x="91494220" y="16053084"/>
          <a:ext cx="1555800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15790</xdr:colOff>
      <xdr:row>86</xdr:row>
      <xdr:rowOff>5761</xdr:rowOff>
    </xdr:from>
    <xdr:to>
      <xdr:col>100</xdr:col>
      <xdr:colOff>27034</xdr:colOff>
      <xdr:row>86</xdr:row>
      <xdr:rowOff>24347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F279ABF4-9A2D-4C3E-869A-7E2AE7CD350B}"/>
            </a:ext>
          </a:extLst>
        </xdr:cNvPr>
        <xdr:cNvCxnSpPr>
          <a:stCxn id="162" idx="3"/>
          <a:endCxn id="163" idx="1"/>
        </xdr:cNvCxnSpPr>
      </xdr:nvCxnSpPr>
      <xdr:spPr>
        <a:xfrm flipV="1">
          <a:off x="96247923" y="16041628"/>
          <a:ext cx="1602978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49</xdr:row>
      <xdr:rowOff>14006</xdr:rowOff>
    </xdr:from>
    <xdr:to>
      <xdr:col>106</xdr:col>
      <xdr:colOff>17760</xdr:colOff>
      <xdr:row>86</xdr:row>
      <xdr:rowOff>5761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CB544E63-321E-4E9D-A0A9-8D4C814AE406}"/>
            </a:ext>
          </a:extLst>
        </xdr:cNvPr>
        <xdr:cNvCxnSpPr>
          <a:stCxn id="163" idx="3"/>
          <a:endCxn id="177" idx="1"/>
        </xdr:cNvCxnSpPr>
      </xdr:nvCxnSpPr>
      <xdr:spPr>
        <a:xfrm flipV="1">
          <a:off x="100655951" y="9005606"/>
          <a:ext cx="1561249" cy="67583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121</xdr:row>
      <xdr:rowOff>14004</xdr:rowOff>
    </xdr:to>
    <xdr:cxnSp macro="">
      <xdr:nvCxnSpPr>
        <xdr:cNvPr id="201" name="Conector: angular 200">
          <a:extLst>
            <a:ext uri="{FF2B5EF4-FFF2-40B4-BE49-F238E27FC236}">
              <a16:creationId xmlns:a16="http://schemas.microsoft.com/office/drawing/2014/main" id="{BC6E9F4B-B367-4F72-98B6-5FAC5CFB5F76}"/>
            </a:ext>
          </a:extLst>
        </xdr:cNvPr>
        <xdr:cNvCxnSpPr>
          <a:stCxn id="163" idx="3"/>
          <a:endCxn id="180" idx="1"/>
        </xdr:cNvCxnSpPr>
      </xdr:nvCxnSpPr>
      <xdr:spPr>
        <a:xfrm>
          <a:off x="100655951" y="15763921"/>
          <a:ext cx="1561249" cy="640904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103</xdr:row>
      <xdr:rowOff>14003</xdr:rowOff>
    </xdr:to>
    <xdr:cxnSp macro="">
      <xdr:nvCxnSpPr>
        <xdr:cNvPr id="202" name="Conector: angular 201">
          <a:extLst>
            <a:ext uri="{FF2B5EF4-FFF2-40B4-BE49-F238E27FC236}">
              <a16:creationId xmlns:a16="http://schemas.microsoft.com/office/drawing/2014/main" id="{766ED9A0-C64B-47D9-8924-36D8144C6721}"/>
            </a:ext>
          </a:extLst>
        </xdr:cNvPr>
        <xdr:cNvCxnSpPr>
          <a:stCxn id="163" idx="3"/>
          <a:endCxn id="179" idx="1"/>
        </xdr:cNvCxnSpPr>
      </xdr:nvCxnSpPr>
      <xdr:spPr>
        <a:xfrm>
          <a:off x="100655951" y="15763921"/>
          <a:ext cx="1561249" cy="31172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66</xdr:row>
      <xdr:rowOff>181644</xdr:rowOff>
    </xdr:from>
    <xdr:to>
      <xdr:col>106</xdr:col>
      <xdr:colOff>823</xdr:colOff>
      <xdr:row>86</xdr:row>
      <xdr:rowOff>5761</xdr:rowOff>
    </xdr:to>
    <xdr:cxnSp macro="">
      <xdr:nvCxnSpPr>
        <xdr:cNvPr id="209" name="Conector: angular 208">
          <a:extLst>
            <a:ext uri="{FF2B5EF4-FFF2-40B4-BE49-F238E27FC236}">
              <a16:creationId xmlns:a16="http://schemas.microsoft.com/office/drawing/2014/main" id="{279C85B3-E8FB-49AE-AE6A-09FF11454934}"/>
            </a:ext>
          </a:extLst>
        </xdr:cNvPr>
        <xdr:cNvCxnSpPr>
          <a:stCxn id="163" idx="3"/>
          <a:endCxn id="178" idx="1"/>
        </xdr:cNvCxnSpPr>
      </xdr:nvCxnSpPr>
      <xdr:spPr>
        <a:xfrm flipV="1">
          <a:off x="100655951" y="12282204"/>
          <a:ext cx="1544312" cy="348171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503714</xdr:colOff>
      <xdr:row>42</xdr:row>
      <xdr:rowOff>163287</xdr:rowOff>
    </xdr:from>
    <xdr:to>
      <xdr:col>139</xdr:col>
      <xdr:colOff>505286</xdr:colOff>
      <xdr:row>54</xdr:row>
      <xdr:rowOff>118957</xdr:rowOff>
    </xdr:to>
    <xdr:graphicFrame macro="">
      <xdr:nvGraphicFramePr>
        <xdr:cNvPr id="217" name="Diagrama 216">
          <a:extLst>
            <a:ext uri="{FF2B5EF4-FFF2-40B4-BE49-F238E27FC236}">
              <a16:creationId xmlns:a16="http://schemas.microsoft.com/office/drawing/2014/main" id="{B23D7783-170C-4A4C-8C97-ECB7B2AE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135</xdr:col>
      <xdr:colOff>553607</xdr:colOff>
      <xdr:row>106</xdr:row>
      <xdr:rowOff>45850</xdr:rowOff>
    </xdr:from>
    <xdr:to>
      <xdr:col>139</xdr:col>
      <xdr:colOff>555179</xdr:colOff>
      <xdr:row>117</xdr:row>
      <xdr:rowOff>161590</xdr:rowOff>
    </xdr:to>
    <xdr:graphicFrame macro="">
      <xdr:nvGraphicFramePr>
        <xdr:cNvPr id="218" name="Diagrama 217">
          <a:extLst>
            <a:ext uri="{FF2B5EF4-FFF2-40B4-BE49-F238E27FC236}">
              <a16:creationId xmlns:a16="http://schemas.microsoft.com/office/drawing/2014/main" id="{D2434260-8620-406F-8242-8B5707D9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130</xdr:col>
      <xdr:colOff>259030</xdr:colOff>
      <xdr:row>42</xdr:row>
      <xdr:rowOff>145884</xdr:rowOff>
    </xdr:from>
    <xdr:to>
      <xdr:col>134</xdr:col>
      <xdr:colOff>260602</xdr:colOff>
      <xdr:row>54</xdr:row>
      <xdr:rowOff>139406</xdr:rowOff>
    </xdr:to>
    <xdr:graphicFrame macro="">
      <xdr:nvGraphicFramePr>
        <xdr:cNvPr id="219" name="Diagrama 218">
          <a:extLst>
            <a:ext uri="{FF2B5EF4-FFF2-40B4-BE49-F238E27FC236}">
              <a16:creationId xmlns:a16="http://schemas.microsoft.com/office/drawing/2014/main" id="{68A22A4D-7E18-4883-9649-786D1805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129</xdr:col>
      <xdr:colOff>639785</xdr:colOff>
      <xdr:row>106</xdr:row>
      <xdr:rowOff>22924</xdr:rowOff>
    </xdr:from>
    <xdr:to>
      <xdr:col>133</xdr:col>
      <xdr:colOff>641357</xdr:colOff>
      <xdr:row>117</xdr:row>
      <xdr:rowOff>165878</xdr:rowOff>
    </xdr:to>
    <xdr:graphicFrame macro="">
      <xdr:nvGraphicFramePr>
        <xdr:cNvPr id="220" name="Diagrama 219">
          <a:extLst>
            <a:ext uri="{FF2B5EF4-FFF2-40B4-BE49-F238E27FC236}">
              <a16:creationId xmlns:a16="http://schemas.microsoft.com/office/drawing/2014/main" id="{7B6A6EC0-D75A-41C1-B590-BD2B5EC6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117</xdr:col>
      <xdr:colOff>16213</xdr:colOff>
      <xdr:row>79</xdr:row>
      <xdr:rowOff>152284</xdr:rowOff>
    </xdr:from>
    <xdr:to>
      <xdr:col>121</xdr:col>
      <xdr:colOff>12838</xdr:colOff>
      <xdr:row>91</xdr:row>
      <xdr:rowOff>133722</xdr:rowOff>
    </xdr:to>
    <xdr:graphicFrame macro="">
      <xdr:nvGraphicFramePr>
        <xdr:cNvPr id="221" name="Diagrama 220">
          <a:extLst>
            <a:ext uri="{FF2B5EF4-FFF2-40B4-BE49-F238E27FC236}">
              <a16:creationId xmlns:a16="http://schemas.microsoft.com/office/drawing/2014/main" id="{9280E245-9EC2-46FD-A2EB-7220E141E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122</xdr:col>
      <xdr:colOff>545414</xdr:colOff>
      <xdr:row>42</xdr:row>
      <xdr:rowOff>151126</xdr:rowOff>
    </xdr:from>
    <xdr:to>
      <xdr:col>126</xdr:col>
      <xdr:colOff>542271</xdr:colOff>
      <xdr:row>54</xdr:row>
      <xdr:rowOff>146172</xdr:rowOff>
    </xdr:to>
    <xdr:graphicFrame macro="">
      <xdr:nvGraphicFramePr>
        <xdr:cNvPr id="222" name="Diagrama 221">
          <a:extLst>
            <a:ext uri="{FF2B5EF4-FFF2-40B4-BE49-F238E27FC236}">
              <a16:creationId xmlns:a16="http://schemas.microsoft.com/office/drawing/2014/main" id="{05EBEC7A-D443-43CE-85AB-6AA20AAE4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122</xdr:col>
      <xdr:colOff>636582</xdr:colOff>
      <xdr:row>79</xdr:row>
      <xdr:rowOff>145686</xdr:rowOff>
    </xdr:from>
    <xdr:to>
      <xdr:col>126</xdr:col>
      <xdr:colOff>633439</xdr:colOff>
      <xdr:row>91</xdr:row>
      <xdr:rowOff>127124</xdr:rowOff>
    </xdr:to>
    <xdr:graphicFrame macro="">
      <xdr:nvGraphicFramePr>
        <xdr:cNvPr id="223" name="Diagrama 222">
          <a:extLst>
            <a:ext uri="{FF2B5EF4-FFF2-40B4-BE49-F238E27FC236}">
              <a16:creationId xmlns:a16="http://schemas.microsoft.com/office/drawing/2014/main" id="{A1F70A52-7FEE-4D06-9073-4879133C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122</xdr:col>
      <xdr:colOff>536795</xdr:colOff>
      <xdr:row>106</xdr:row>
      <xdr:rowOff>42270</xdr:rowOff>
    </xdr:from>
    <xdr:to>
      <xdr:col>126</xdr:col>
      <xdr:colOff>533652</xdr:colOff>
      <xdr:row>118</xdr:row>
      <xdr:rowOff>37316</xdr:rowOff>
    </xdr:to>
    <xdr:graphicFrame macro="">
      <xdr:nvGraphicFramePr>
        <xdr:cNvPr id="224" name="Diagrama 223">
          <a:extLst>
            <a:ext uri="{FF2B5EF4-FFF2-40B4-BE49-F238E27FC236}">
              <a16:creationId xmlns:a16="http://schemas.microsoft.com/office/drawing/2014/main" id="{198031C8-B377-4747-B4A4-9A71E337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141</xdr:col>
      <xdr:colOff>725508</xdr:colOff>
      <xdr:row>78</xdr:row>
      <xdr:rowOff>216394</xdr:rowOff>
    </xdr:from>
    <xdr:to>
      <xdr:col>145</xdr:col>
      <xdr:colOff>717557</xdr:colOff>
      <xdr:row>90</xdr:row>
      <xdr:rowOff>164313</xdr:rowOff>
    </xdr:to>
    <xdr:graphicFrame macro="">
      <xdr:nvGraphicFramePr>
        <xdr:cNvPr id="225" name="Diagrama 224">
          <a:extLst>
            <a:ext uri="{FF2B5EF4-FFF2-40B4-BE49-F238E27FC236}">
              <a16:creationId xmlns:a16="http://schemas.microsoft.com/office/drawing/2014/main" id="{A734583C-D655-4728-94FD-44F98A9F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146</xdr:col>
      <xdr:colOff>753175</xdr:colOff>
      <xdr:row>79</xdr:row>
      <xdr:rowOff>4782</xdr:rowOff>
    </xdr:from>
    <xdr:to>
      <xdr:col>150</xdr:col>
      <xdr:colOff>754750</xdr:colOff>
      <xdr:row>90</xdr:row>
      <xdr:rowOff>188559</xdr:rowOff>
    </xdr:to>
    <xdr:graphicFrame macro="">
      <xdr:nvGraphicFramePr>
        <xdr:cNvPr id="226" name="Diagrama 225">
          <a:extLst>
            <a:ext uri="{FF2B5EF4-FFF2-40B4-BE49-F238E27FC236}">
              <a16:creationId xmlns:a16="http://schemas.microsoft.com/office/drawing/2014/main" id="{73B4FAE8-3F9A-41B5-B5F4-4ACDBBB1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151</xdr:col>
      <xdr:colOff>743857</xdr:colOff>
      <xdr:row>78</xdr:row>
      <xdr:rowOff>217961</xdr:rowOff>
    </xdr:from>
    <xdr:to>
      <xdr:col>155</xdr:col>
      <xdr:colOff>745432</xdr:colOff>
      <xdr:row>90</xdr:row>
      <xdr:rowOff>179487</xdr:rowOff>
    </xdr:to>
    <xdr:graphicFrame macro="">
      <xdr:nvGraphicFramePr>
        <xdr:cNvPr id="227" name="Diagrama 226">
          <a:extLst>
            <a:ext uri="{FF2B5EF4-FFF2-40B4-BE49-F238E27FC236}">
              <a16:creationId xmlns:a16="http://schemas.microsoft.com/office/drawing/2014/main" id="{ECAE0FC2-C1C5-4744-8B35-5C9E024F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110</xdr:col>
      <xdr:colOff>2684</xdr:colOff>
      <xdr:row>49</xdr:row>
      <xdr:rowOff>14006</xdr:rowOff>
    </xdr:from>
    <xdr:to>
      <xdr:col>112</xdr:col>
      <xdr:colOff>54428</xdr:colOff>
      <xdr:row>85</xdr:row>
      <xdr:rowOff>152997</xdr:rowOff>
    </xdr:to>
    <xdr:cxnSp macro="">
      <xdr:nvCxnSpPr>
        <xdr:cNvPr id="229" name="Conector: angular 228">
          <a:extLst>
            <a:ext uri="{FF2B5EF4-FFF2-40B4-BE49-F238E27FC236}">
              <a16:creationId xmlns:a16="http://schemas.microsoft.com/office/drawing/2014/main" id="{373BAA67-1588-43A2-954C-62B76DC3DA99}"/>
            </a:ext>
          </a:extLst>
        </xdr:cNvPr>
        <xdr:cNvCxnSpPr>
          <a:stCxn id="177" idx="3"/>
          <a:endCxn id="114" idx="1"/>
        </xdr:cNvCxnSpPr>
      </xdr:nvCxnSpPr>
      <xdr:spPr>
        <a:xfrm>
          <a:off x="90762327" y="9416542"/>
          <a:ext cx="1575744" cy="706502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121</xdr:row>
      <xdr:rowOff>14004</xdr:rowOff>
    </xdr:to>
    <xdr:cxnSp macro="">
      <xdr:nvCxnSpPr>
        <xdr:cNvPr id="232" name="Conector: angular 231">
          <a:extLst>
            <a:ext uri="{FF2B5EF4-FFF2-40B4-BE49-F238E27FC236}">
              <a16:creationId xmlns:a16="http://schemas.microsoft.com/office/drawing/2014/main" id="{C7EFA2F4-80E8-4AD2-B52A-2B4054AACBA1}"/>
            </a:ext>
          </a:extLst>
        </xdr:cNvPr>
        <xdr:cNvCxnSpPr>
          <a:stCxn id="180" idx="3"/>
          <a:endCxn id="114" idx="1"/>
        </xdr:cNvCxnSpPr>
      </xdr:nvCxnSpPr>
      <xdr:spPr>
        <a:xfrm flipV="1">
          <a:off x="90762327" y="16481568"/>
          <a:ext cx="1575744" cy="681425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103</xdr:row>
      <xdr:rowOff>396</xdr:rowOff>
    </xdr:to>
    <xdr:cxnSp macro="">
      <xdr:nvCxnSpPr>
        <xdr:cNvPr id="233" name="Conector: angular 232">
          <a:extLst>
            <a:ext uri="{FF2B5EF4-FFF2-40B4-BE49-F238E27FC236}">
              <a16:creationId xmlns:a16="http://schemas.microsoft.com/office/drawing/2014/main" id="{719EA576-3C7F-4E9E-A576-78F64EA5031F}"/>
            </a:ext>
          </a:extLst>
        </xdr:cNvPr>
        <xdr:cNvCxnSpPr>
          <a:stCxn id="179" idx="3"/>
          <a:endCxn id="114" idx="1"/>
        </xdr:cNvCxnSpPr>
      </xdr:nvCxnSpPr>
      <xdr:spPr>
        <a:xfrm flipV="1">
          <a:off x="90762327" y="16481568"/>
          <a:ext cx="1575744" cy="33444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757272</xdr:colOff>
      <xdr:row>66</xdr:row>
      <xdr:rowOff>185454</xdr:rowOff>
    </xdr:from>
    <xdr:to>
      <xdr:col>112</xdr:col>
      <xdr:colOff>54428</xdr:colOff>
      <xdr:row>85</xdr:row>
      <xdr:rowOff>152997</xdr:rowOff>
    </xdr:to>
    <xdr:cxnSp macro="">
      <xdr:nvCxnSpPr>
        <xdr:cNvPr id="234" name="Conector: angular 233">
          <a:extLst>
            <a:ext uri="{FF2B5EF4-FFF2-40B4-BE49-F238E27FC236}">
              <a16:creationId xmlns:a16="http://schemas.microsoft.com/office/drawing/2014/main" id="{DEA35EBC-BB5F-44BC-B781-442F302DFF00}"/>
            </a:ext>
          </a:extLst>
        </xdr:cNvPr>
        <xdr:cNvCxnSpPr>
          <a:stCxn id="178" idx="3"/>
          <a:endCxn id="114" idx="1"/>
        </xdr:cNvCxnSpPr>
      </xdr:nvCxnSpPr>
      <xdr:spPr>
        <a:xfrm>
          <a:off x="90754915" y="12853704"/>
          <a:ext cx="1583156" cy="362786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129601</xdr:rowOff>
    </xdr:from>
    <xdr:to>
      <xdr:col>122</xdr:col>
      <xdr:colOff>636582</xdr:colOff>
      <xdr:row>85</xdr:row>
      <xdr:rowOff>136199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3EFA80F3-FDE0-41F3-B901-CE1F42975757}"/>
            </a:ext>
          </a:extLst>
        </xdr:cNvPr>
        <xdr:cNvCxnSpPr>
          <a:stCxn id="221" idx="3"/>
          <a:endCxn id="223" idx="1"/>
        </xdr:cNvCxnSpPr>
      </xdr:nvCxnSpPr>
      <xdr:spPr>
        <a:xfrm flipV="1">
          <a:off x="99154481" y="16458172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143003</xdr:rowOff>
    </xdr:from>
    <xdr:to>
      <xdr:col>122</xdr:col>
      <xdr:colOff>536795</xdr:colOff>
      <xdr:row>112</xdr:row>
      <xdr:rowOff>55668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64C938F9-D168-4D6D-B181-F1BAC0E25BF1}"/>
            </a:ext>
          </a:extLst>
        </xdr:cNvPr>
        <xdr:cNvCxnSpPr>
          <a:stCxn id="221" idx="3"/>
          <a:endCxn id="224" idx="1"/>
        </xdr:cNvCxnSpPr>
      </xdr:nvCxnSpPr>
      <xdr:spPr>
        <a:xfrm>
          <a:off x="99168088" y="16367253"/>
          <a:ext cx="1285957" cy="50879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48</xdr:row>
      <xdr:rowOff>148649</xdr:rowOff>
    </xdr:from>
    <xdr:to>
      <xdr:col>122</xdr:col>
      <xdr:colOff>545414</xdr:colOff>
      <xdr:row>85</xdr:row>
      <xdr:rowOff>136199</xdr:rowOff>
    </xdr:to>
    <xdr:cxnSp macro="">
      <xdr:nvCxnSpPr>
        <xdr:cNvPr id="248" name="Conector: angular 247">
          <a:extLst>
            <a:ext uri="{FF2B5EF4-FFF2-40B4-BE49-F238E27FC236}">
              <a16:creationId xmlns:a16="http://schemas.microsoft.com/office/drawing/2014/main" id="{A03E86F0-3603-4196-BB13-25CC56DBFC11}"/>
            </a:ext>
          </a:extLst>
        </xdr:cNvPr>
        <xdr:cNvCxnSpPr>
          <a:stCxn id="221" idx="3"/>
          <a:endCxn id="222" idx="1"/>
        </xdr:cNvCxnSpPr>
      </xdr:nvCxnSpPr>
      <xdr:spPr>
        <a:xfrm flipV="1">
          <a:off x="99154481" y="9360685"/>
          <a:ext cx="1294576" cy="71040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183058</xdr:colOff>
      <xdr:row>79</xdr:row>
      <xdr:rowOff>6030</xdr:rowOff>
    </xdr:from>
    <xdr:to>
      <xdr:col>161</xdr:col>
      <xdr:colOff>184633</xdr:colOff>
      <xdr:row>91</xdr:row>
      <xdr:rowOff>893</xdr:rowOff>
    </xdr:to>
    <xdr:graphicFrame macro="">
      <xdr:nvGraphicFramePr>
        <xdr:cNvPr id="251" name="Diagrama 250">
          <a:extLst>
            <a:ext uri="{FF2B5EF4-FFF2-40B4-BE49-F238E27FC236}">
              <a16:creationId xmlns:a16="http://schemas.microsoft.com/office/drawing/2014/main" id="{BA761CA1-B804-443C-AED4-D8373CB3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139</xdr:col>
      <xdr:colOff>555179</xdr:colOff>
      <xdr:row>84</xdr:row>
      <xdr:rowOff>169716</xdr:rowOff>
    </xdr:from>
    <xdr:to>
      <xdr:col>141</xdr:col>
      <xdr:colOff>725508</xdr:colOff>
      <xdr:row>112</xdr:row>
      <xdr:rowOff>24345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9682028F-17B6-4D99-BF1E-B2AE75434859}"/>
            </a:ext>
          </a:extLst>
        </xdr:cNvPr>
        <xdr:cNvCxnSpPr>
          <a:stCxn id="218" idx="3"/>
          <a:endCxn id="225" idx="1"/>
        </xdr:cNvCxnSpPr>
      </xdr:nvCxnSpPr>
      <xdr:spPr>
        <a:xfrm flipV="1">
          <a:off x="113426429" y="16203466"/>
          <a:ext cx="1694329" cy="52203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505286</xdr:colOff>
      <xdr:row>48</xdr:row>
      <xdr:rowOff>141122</xdr:rowOff>
    </xdr:from>
    <xdr:to>
      <xdr:col>141</xdr:col>
      <xdr:colOff>725508</xdr:colOff>
      <xdr:row>84</xdr:row>
      <xdr:rowOff>169716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71D92F58-A6EB-40B5-A804-B2F425DAE9CF}"/>
            </a:ext>
          </a:extLst>
        </xdr:cNvPr>
        <xdr:cNvCxnSpPr>
          <a:stCxn id="217" idx="3"/>
          <a:endCxn id="225" idx="1"/>
        </xdr:cNvCxnSpPr>
      </xdr:nvCxnSpPr>
      <xdr:spPr>
        <a:xfrm>
          <a:off x="113376536" y="9285122"/>
          <a:ext cx="1744222" cy="69183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542271</xdr:colOff>
      <xdr:row>48</xdr:row>
      <xdr:rowOff>142645</xdr:rowOff>
    </xdr:from>
    <xdr:to>
      <xdr:col>130</xdr:col>
      <xdr:colOff>259030</xdr:colOff>
      <xdr:row>48</xdr:row>
      <xdr:rowOff>148649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86F36520-E0ED-4DE0-8210-75785F917854}"/>
            </a:ext>
          </a:extLst>
        </xdr:cNvPr>
        <xdr:cNvCxnSpPr>
          <a:cxnSpLocks/>
          <a:stCxn id="222" idx="3"/>
          <a:endCxn id="219" idx="1"/>
        </xdr:cNvCxnSpPr>
      </xdr:nvCxnSpPr>
      <xdr:spPr>
        <a:xfrm flipV="1">
          <a:off x="103507521" y="9286645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112</xdr:row>
      <xdr:rowOff>15026</xdr:rowOff>
    </xdr:from>
    <xdr:to>
      <xdr:col>129</xdr:col>
      <xdr:colOff>639785</xdr:colOff>
      <xdr:row>112</xdr:row>
      <xdr:rowOff>55668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677ACAD2-A87D-4BE5-9430-91C4ACE56EBA}"/>
            </a:ext>
          </a:extLst>
        </xdr:cNvPr>
        <xdr:cNvCxnSpPr>
          <a:cxnSpLocks/>
          <a:stCxn id="224" idx="3"/>
          <a:endCxn id="220" idx="1"/>
        </xdr:cNvCxnSpPr>
      </xdr:nvCxnSpPr>
      <xdr:spPr>
        <a:xfrm flipV="1">
          <a:off x="103498902" y="21414526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54428</xdr:colOff>
      <xdr:row>79</xdr:row>
      <xdr:rowOff>163286</xdr:rowOff>
    </xdr:from>
    <xdr:to>
      <xdr:col>116</xdr:col>
      <xdr:colOff>56003</xdr:colOff>
      <xdr:row>91</xdr:row>
      <xdr:rowOff>156315</xdr:rowOff>
    </xdr:to>
    <xdr:graphicFrame macro="">
      <xdr:nvGraphicFramePr>
        <xdr:cNvPr id="114" name="Diagrama 113">
          <a:extLst>
            <a:ext uri="{FF2B5EF4-FFF2-40B4-BE49-F238E27FC236}">
              <a16:creationId xmlns:a16="http://schemas.microsoft.com/office/drawing/2014/main" id="{D3F76310-915B-428B-A21F-C30262AB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134</xdr:col>
      <xdr:colOff>260602</xdr:colOff>
      <xdr:row>48</xdr:row>
      <xdr:rowOff>141122</xdr:rowOff>
    </xdr:from>
    <xdr:to>
      <xdr:col>135</xdr:col>
      <xdr:colOff>503714</xdr:colOff>
      <xdr:row>48</xdr:row>
      <xdr:rowOff>142645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1E8B0900-4C44-402A-8807-532E325CA8CC}"/>
            </a:ext>
          </a:extLst>
        </xdr:cNvPr>
        <xdr:cNvCxnSpPr>
          <a:cxnSpLocks/>
          <a:stCxn id="219" idx="3"/>
          <a:endCxn id="217" idx="1"/>
        </xdr:cNvCxnSpPr>
      </xdr:nvCxnSpPr>
      <xdr:spPr>
        <a:xfrm flipV="1">
          <a:off x="109321852" y="9285122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641357</xdr:colOff>
      <xdr:row>112</xdr:row>
      <xdr:rowOff>15026</xdr:rowOff>
    </xdr:from>
    <xdr:to>
      <xdr:col>135</xdr:col>
      <xdr:colOff>553607</xdr:colOff>
      <xdr:row>112</xdr:row>
      <xdr:rowOff>24345</xdr:rowOff>
    </xdr:to>
    <xdr:cxnSp macro="">
      <xdr:nvCxnSpPr>
        <xdr:cNvPr id="198" name="Conector: angular 197">
          <a:extLst>
            <a:ext uri="{FF2B5EF4-FFF2-40B4-BE49-F238E27FC236}">
              <a16:creationId xmlns:a16="http://schemas.microsoft.com/office/drawing/2014/main" id="{931C45E7-469A-4559-98EC-68B7666CB86C}"/>
            </a:ext>
          </a:extLst>
        </xdr:cNvPr>
        <xdr:cNvCxnSpPr>
          <a:cxnSpLocks/>
          <a:stCxn id="220" idx="3"/>
          <a:endCxn id="218" idx="1"/>
        </xdr:cNvCxnSpPr>
      </xdr:nvCxnSpPr>
      <xdr:spPr>
        <a:xfrm>
          <a:off x="108940607" y="21414526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717557</xdr:colOff>
      <xdr:row>84</xdr:row>
      <xdr:rowOff>171983</xdr:rowOff>
    </xdr:from>
    <xdr:to>
      <xdr:col>146</xdr:col>
      <xdr:colOff>753175</xdr:colOff>
      <xdr:row>84</xdr:row>
      <xdr:rowOff>185116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4E9D1F01-04D7-4356-A025-CCA6A14E1AF4}"/>
            </a:ext>
          </a:extLst>
        </xdr:cNvPr>
        <xdr:cNvCxnSpPr>
          <a:stCxn id="225" idx="3"/>
          <a:endCxn id="226" idx="1"/>
        </xdr:cNvCxnSpPr>
      </xdr:nvCxnSpPr>
      <xdr:spPr>
        <a:xfrm>
          <a:off x="118745914" y="16323662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85</xdr:row>
      <xdr:rowOff>129601</xdr:rowOff>
    </xdr:from>
    <xdr:to>
      <xdr:col>126</xdr:col>
      <xdr:colOff>633439</xdr:colOff>
      <xdr:row>112</xdr:row>
      <xdr:rowOff>53400</xdr:rowOff>
    </xdr:to>
    <xdr:cxnSp macro="">
      <xdr:nvCxnSpPr>
        <xdr:cNvPr id="121" name="Conector: angular 120">
          <a:extLst>
            <a:ext uri="{FF2B5EF4-FFF2-40B4-BE49-F238E27FC236}">
              <a16:creationId xmlns:a16="http://schemas.microsoft.com/office/drawing/2014/main" id="{E430C162-8A6E-4AE3-9E5F-03A2E2A1AD66}"/>
            </a:ext>
          </a:extLst>
        </xdr:cNvPr>
        <xdr:cNvCxnSpPr>
          <a:stCxn id="224" idx="3"/>
          <a:endCxn id="223" idx="3"/>
        </xdr:cNvCxnSpPr>
      </xdr:nvCxnSpPr>
      <xdr:spPr>
        <a:xfrm flipV="1">
          <a:off x="103934331" y="16471780"/>
          <a:ext cx="99787" cy="516254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56003</xdr:colOff>
      <xdr:row>85</xdr:row>
      <xdr:rowOff>143003</xdr:rowOff>
    </xdr:from>
    <xdr:to>
      <xdr:col>117</xdr:col>
      <xdr:colOff>16213</xdr:colOff>
      <xdr:row>85</xdr:row>
      <xdr:rowOff>159800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17B739C3-93B2-46D9-83F9-E930D2ED50BB}"/>
            </a:ext>
          </a:extLst>
        </xdr:cNvPr>
        <xdr:cNvCxnSpPr>
          <a:stCxn id="114" idx="3"/>
          <a:endCxn id="221" idx="1"/>
        </xdr:cNvCxnSpPr>
      </xdr:nvCxnSpPr>
      <xdr:spPr>
        <a:xfrm flipV="1">
          <a:off x="95092512" y="16926710"/>
          <a:ext cx="715641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754750</xdr:colOff>
      <xdr:row>84</xdr:row>
      <xdr:rowOff>176102</xdr:rowOff>
    </xdr:from>
    <xdr:to>
      <xdr:col>151</xdr:col>
      <xdr:colOff>743857</xdr:colOff>
      <xdr:row>84</xdr:row>
      <xdr:rowOff>185967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EB2FF67C-2A33-4452-AD97-E1E42F760607}"/>
            </a:ext>
          </a:extLst>
        </xdr:cNvPr>
        <xdr:cNvCxnSpPr>
          <a:stCxn id="226" idx="3"/>
          <a:endCxn id="227" idx="1"/>
        </xdr:cNvCxnSpPr>
      </xdr:nvCxnSpPr>
      <xdr:spPr>
        <a:xfrm flipV="1">
          <a:off x="122793813" y="16332883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745432</xdr:colOff>
      <xdr:row>84</xdr:row>
      <xdr:rowOff>176102</xdr:rowOff>
    </xdr:from>
    <xdr:to>
      <xdr:col>157</xdr:col>
      <xdr:colOff>183058</xdr:colOff>
      <xdr:row>84</xdr:row>
      <xdr:rowOff>188008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A8632452-1F7A-48BD-9534-9C6DF18FFAA5}"/>
            </a:ext>
          </a:extLst>
        </xdr:cNvPr>
        <xdr:cNvCxnSpPr>
          <a:stCxn id="227" idx="3"/>
          <a:endCxn id="251" idx="1"/>
        </xdr:cNvCxnSpPr>
      </xdr:nvCxnSpPr>
      <xdr:spPr>
        <a:xfrm>
          <a:off x="126594495" y="16332883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3239</xdr:colOff>
      <xdr:row>43</xdr:row>
      <xdr:rowOff>13733</xdr:rowOff>
    </xdr:from>
    <xdr:to>
      <xdr:col>19</xdr:col>
      <xdr:colOff>766834</xdr:colOff>
      <xdr:row>55</xdr:row>
      <xdr:rowOff>2059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2732288-B753-4D59-B0AA-8D1C2E8E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21</xdr:col>
      <xdr:colOff>796083</xdr:colOff>
      <xdr:row>25</xdr:row>
      <xdr:rowOff>181305</xdr:rowOff>
    </xdr:from>
    <xdr:to>
      <xdr:col>25</xdr:col>
      <xdr:colOff>771431</xdr:colOff>
      <xdr:row>37</xdr:row>
      <xdr:rowOff>163066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58D27336-CE27-4D5F-850A-5E1D9C98E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22</xdr:col>
      <xdr:colOff>9837</xdr:colOff>
      <xdr:row>61</xdr:row>
      <xdr:rowOff>10890</xdr:rowOff>
    </xdr:from>
    <xdr:to>
      <xdr:col>26</xdr:col>
      <xdr:colOff>20658</xdr:colOff>
      <xdr:row>73</xdr:row>
      <xdr:rowOff>1080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2E460CF-420B-42CA-87CF-DCB78926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27</xdr:col>
      <xdr:colOff>798571</xdr:colOff>
      <xdr:row>42</xdr:row>
      <xdr:rowOff>185610</xdr:rowOff>
    </xdr:from>
    <xdr:to>
      <xdr:col>32</xdr:col>
      <xdr:colOff>0</xdr:colOff>
      <xdr:row>55</xdr:row>
      <xdr:rowOff>20723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482FBAB6-FBF2-484C-905D-CA342AFD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34</xdr:col>
      <xdr:colOff>20679</xdr:colOff>
      <xdr:row>43</xdr:row>
      <xdr:rowOff>2119</xdr:rowOff>
    </xdr:from>
    <xdr:to>
      <xdr:col>38</xdr:col>
      <xdr:colOff>8497</xdr:colOff>
      <xdr:row>54</xdr:row>
      <xdr:rowOff>162937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04FB689C-4130-427D-8CD2-903F18A23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40</xdr:col>
      <xdr:colOff>25243</xdr:colOff>
      <xdr:row>43</xdr:row>
      <xdr:rowOff>15973</xdr:rowOff>
    </xdr:from>
    <xdr:to>
      <xdr:col>44</xdr:col>
      <xdr:colOff>23452</xdr:colOff>
      <xdr:row>55</xdr:row>
      <xdr:rowOff>4301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B4185529-51F8-40C7-AE7A-5093F3B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14</xdr:col>
      <xdr:colOff>2881</xdr:colOff>
      <xdr:row>92</xdr:row>
      <xdr:rowOff>168218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A1246E29-F6F0-4268-9A12-124CF693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14</xdr:col>
      <xdr:colOff>2881</xdr:colOff>
      <xdr:row>49</xdr:row>
      <xdr:rowOff>7896</xdr:rowOff>
    </xdr:from>
    <xdr:to>
      <xdr:col>16</xdr:col>
      <xdr:colOff>3239</xdr:colOff>
      <xdr:row>86</xdr:row>
      <xdr:rowOff>174054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89BA7D0F-C66A-4689-9C9D-36C8580A7614}"/>
            </a:ext>
          </a:extLst>
        </xdr:cNvPr>
        <xdr:cNvCxnSpPr>
          <a:stCxn id="8" idx="3"/>
          <a:endCxn id="2" idx="1"/>
        </xdr:cNvCxnSpPr>
      </xdr:nvCxnSpPr>
      <xdr:spPr>
        <a:xfrm flipV="1">
          <a:off x="17605081" y="9390021"/>
          <a:ext cx="1524358" cy="729085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31</xdr:row>
      <xdr:rowOff>172185</xdr:rowOff>
    </xdr:from>
    <xdr:to>
      <xdr:col>21</xdr:col>
      <xdr:colOff>796083</xdr:colOff>
      <xdr:row>49</xdr:row>
      <xdr:rowOff>7896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24AAD260-D54C-40CC-BF3A-7060D545DE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2312384" y="6106260"/>
          <a:ext cx="1524674" cy="328376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8965</xdr:colOff>
      <xdr:row>43</xdr:row>
      <xdr:rowOff>17930</xdr:rowOff>
    </xdr:from>
    <xdr:to>
      <xdr:col>50</xdr:col>
      <xdr:colOff>1</xdr:colOff>
      <xdr:row>54</xdr:row>
      <xdr:rowOff>168743</xdr:rowOff>
    </xdr:to>
    <xdr:graphicFrame macro="">
      <xdr:nvGraphicFramePr>
        <xdr:cNvPr id="11" name="Diagrama 10">
          <a:extLst>
            <a:ext uri="{FF2B5EF4-FFF2-40B4-BE49-F238E27FC236}">
              <a16:creationId xmlns:a16="http://schemas.microsoft.com/office/drawing/2014/main" id="{3A6C0616-AA4D-4E9C-8725-1DD1FE41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45</xdr:col>
      <xdr:colOff>793189</xdr:colOff>
      <xdr:row>61</xdr:row>
      <xdr:rowOff>7626</xdr:rowOff>
    </xdr:from>
    <xdr:to>
      <xdr:col>50</xdr:col>
      <xdr:colOff>21773</xdr:colOff>
      <xdr:row>72</xdr:row>
      <xdr:rowOff>181012</xdr:rowOff>
    </xdr:to>
    <xdr:graphicFrame macro="">
      <xdr:nvGraphicFramePr>
        <xdr:cNvPr id="12" name="Diagrama 11">
          <a:extLst>
            <a:ext uri="{FF2B5EF4-FFF2-40B4-BE49-F238E27FC236}">
              <a16:creationId xmlns:a16="http://schemas.microsoft.com/office/drawing/2014/main" id="{38833410-3A23-43C4-BDB6-03E04FED7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46</xdr:col>
      <xdr:colOff>7451</xdr:colOff>
      <xdr:row>80</xdr:row>
      <xdr:rowOff>219</xdr:rowOff>
    </xdr:from>
    <xdr:to>
      <xdr:col>50</xdr:col>
      <xdr:colOff>10886</xdr:colOff>
      <xdr:row>92</xdr:row>
      <xdr:rowOff>15441</xdr:rowOff>
    </xdr:to>
    <xdr:graphicFrame macro="">
      <xdr:nvGraphicFramePr>
        <xdr:cNvPr id="13" name="Diagrama 12">
          <a:extLst>
            <a:ext uri="{FF2B5EF4-FFF2-40B4-BE49-F238E27FC236}">
              <a16:creationId xmlns:a16="http://schemas.microsoft.com/office/drawing/2014/main" id="{A7C130A5-6DA9-4FFC-9366-4E3D42DC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34</xdr:col>
      <xdr:colOff>16096</xdr:colOff>
      <xdr:row>103</xdr:row>
      <xdr:rowOff>0</xdr:rowOff>
    </xdr:from>
    <xdr:to>
      <xdr:col>38</xdr:col>
      <xdr:colOff>19050</xdr:colOff>
      <xdr:row>115</xdr:row>
      <xdr:rowOff>15223</xdr:rowOff>
    </xdr:to>
    <xdr:graphicFrame macro="">
      <xdr:nvGraphicFramePr>
        <xdr:cNvPr id="14" name="Diagrama 13">
          <a:extLst>
            <a:ext uri="{FF2B5EF4-FFF2-40B4-BE49-F238E27FC236}">
              <a16:creationId xmlns:a16="http://schemas.microsoft.com/office/drawing/2014/main" id="{616C4A38-5174-4418-8A88-0B572E64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39</xdr:col>
      <xdr:colOff>789526</xdr:colOff>
      <xdr:row>103</xdr:row>
      <xdr:rowOff>0</xdr:rowOff>
    </xdr:from>
    <xdr:to>
      <xdr:col>44</xdr:col>
      <xdr:colOff>0</xdr:colOff>
      <xdr:row>115</xdr:row>
      <xdr:rowOff>15223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F0B2A34B-6158-4F62-91FB-B09628BF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46</xdr:col>
      <xdr:colOff>16096</xdr:colOff>
      <xdr:row>103</xdr:row>
      <xdr:rowOff>19050</xdr:rowOff>
    </xdr:from>
    <xdr:to>
      <xdr:col>50</xdr:col>
      <xdr:colOff>19050</xdr:colOff>
      <xdr:row>115</xdr:row>
      <xdr:rowOff>34273</xdr:rowOff>
    </xdr:to>
    <xdr:graphicFrame macro="">
      <xdr:nvGraphicFramePr>
        <xdr:cNvPr id="16" name="Diagrama 15">
          <a:extLst>
            <a:ext uri="{FF2B5EF4-FFF2-40B4-BE49-F238E27FC236}">
              <a16:creationId xmlns:a16="http://schemas.microsoft.com/office/drawing/2014/main" id="{0D54053A-BAAE-48A7-9A63-5795AA66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52</xdr:col>
      <xdr:colOff>6349</xdr:colOff>
      <xdr:row>103</xdr:row>
      <xdr:rowOff>0</xdr:rowOff>
    </xdr:from>
    <xdr:to>
      <xdr:col>55</xdr:col>
      <xdr:colOff>779720</xdr:colOff>
      <xdr:row>115</xdr:row>
      <xdr:rowOff>15222</xdr:rowOff>
    </xdr:to>
    <xdr:graphicFrame macro="">
      <xdr:nvGraphicFramePr>
        <xdr:cNvPr id="17" name="Diagrama 16">
          <a:extLst>
            <a:ext uri="{FF2B5EF4-FFF2-40B4-BE49-F238E27FC236}">
              <a16:creationId xmlns:a16="http://schemas.microsoft.com/office/drawing/2014/main" id="{755BB3BC-A60C-4A67-9637-16E763A5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28</xdr:col>
      <xdr:colOff>17666</xdr:colOff>
      <xdr:row>61</xdr:row>
      <xdr:rowOff>11892</xdr:rowOff>
    </xdr:from>
    <xdr:to>
      <xdr:col>32</xdr:col>
      <xdr:colOff>15551</xdr:colOff>
      <xdr:row>73</xdr:row>
      <xdr:rowOff>27115</xdr:rowOff>
    </xdr:to>
    <xdr:graphicFrame macro="">
      <xdr:nvGraphicFramePr>
        <xdr:cNvPr id="18" name="Diagrama 17">
          <a:extLst>
            <a:ext uri="{FF2B5EF4-FFF2-40B4-BE49-F238E27FC236}">
              <a16:creationId xmlns:a16="http://schemas.microsoft.com/office/drawing/2014/main" id="{AF622EC8-D078-44F5-BE3A-1C95C250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52</xdr:col>
      <xdr:colOff>10078</xdr:colOff>
      <xdr:row>61</xdr:row>
      <xdr:rowOff>17171</xdr:rowOff>
    </xdr:from>
    <xdr:to>
      <xdr:col>56</xdr:col>
      <xdr:colOff>16567</xdr:colOff>
      <xdr:row>72</xdr:row>
      <xdr:rowOff>171824</xdr:rowOff>
    </xdr:to>
    <xdr:graphicFrame macro="">
      <xdr:nvGraphicFramePr>
        <xdr:cNvPr id="19" name="Diagrama 18">
          <a:extLst>
            <a:ext uri="{FF2B5EF4-FFF2-40B4-BE49-F238E27FC236}">
              <a16:creationId xmlns:a16="http://schemas.microsoft.com/office/drawing/2014/main" id="{EF18411B-8CDD-416E-9D33-E1E90316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58</xdr:col>
      <xdr:colOff>16096</xdr:colOff>
      <xdr:row>61</xdr:row>
      <xdr:rowOff>19051</xdr:rowOff>
    </xdr:from>
    <xdr:to>
      <xdr:col>62</xdr:col>
      <xdr:colOff>19050</xdr:colOff>
      <xdr:row>73</xdr:row>
      <xdr:rowOff>1</xdr:rowOff>
    </xdr:to>
    <xdr:graphicFrame macro="">
      <xdr:nvGraphicFramePr>
        <xdr:cNvPr id="20" name="Diagrama 19">
          <a:extLst>
            <a:ext uri="{FF2B5EF4-FFF2-40B4-BE49-F238E27FC236}">
              <a16:creationId xmlns:a16="http://schemas.microsoft.com/office/drawing/2014/main" id="{78F7792D-62C1-47E9-98EB-C58BF528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63</xdr:col>
      <xdr:colOff>797146</xdr:colOff>
      <xdr:row>80</xdr:row>
      <xdr:rowOff>0</xdr:rowOff>
    </xdr:from>
    <xdr:to>
      <xdr:col>68</xdr:col>
      <xdr:colOff>0</xdr:colOff>
      <xdr:row>92</xdr:row>
      <xdr:rowOff>15222</xdr:rowOff>
    </xdr:to>
    <xdr:graphicFrame macro="">
      <xdr:nvGraphicFramePr>
        <xdr:cNvPr id="21" name="Diagrama 20">
          <a:extLst>
            <a:ext uri="{FF2B5EF4-FFF2-40B4-BE49-F238E27FC236}">
              <a16:creationId xmlns:a16="http://schemas.microsoft.com/office/drawing/2014/main" id="{8C101DC8-48EE-4439-989E-CE410561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69</xdr:col>
      <xdr:colOff>797146</xdr:colOff>
      <xdr:row>80</xdr:row>
      <xdr:rowOff>0</xdr:rowOff>
    </xdr:from>
    <xdr:to>
      <xdr:col>74</xdr:col>
      <xdr:colOff>0</xdr:colOff>
      <xdr:row>92</xdr:row>
      <xdr:rowOff>15223</xdr:rowOff>
    </xdr:to>
    <xdr:graphicFrame macro="">
      <xdr:nvGraphicFramePr>
        <xdr:cNvPr id="22" name="Diagrama 21">
          <a:extLst>
            <a:ext uri="{FF2B5EF4-FFF2-40B4-BE49-F238E27FC236}">
              <a16:creationId xmlns:a16="http://schemas.microsoft.com/office/drawing/2014/main" id="{231E9D39-9316-4F10-945A-C62B8188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16</xdr:col>
      <xdr:colOff>13855</xdr:colOff>
      <xdr:row>102</xdr:row>
      <xdr:rowOff>120323</xdr:rowOff>
    </xdr:from>
    <xdr:to>
      <xdr:col>20</xdr:col>
      <xdr:colOff>1</xdr:colOff>
      <xdr:row>114</xdr:row>
      <xdr:rowOff>135544</xdr:rowOff>
    </xdr:to>
    <xdr:graphicFrame macro="">
      <xdr:nvGraphicFramePr>
        <xdr:cNvPr id="23" name="Diagrama 22">
          <a:extLst>
            <a:ext uri="{FF2B5EF4-FFF2-40B4-BE49-F238E27FC236}">
              <a16:creationId xmlns:a16="http://schemas.microsoft.com/office/drawing/2014/main" id="{F5B535E5-8456-410A-9D9A-28C519B3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14</xdr:col>
      <xdr:colOff>2881</xdr:colOff>
      <xdr:row>86</xdr:row>
      <xdr:rowOff>174054</xdr:rowOff>
    </xdr:from>
    <xdr:to>
      <xdr:col>16</xdr:col>
      <xdr:colOff>13855</xdr:colOff>
      <xdr:row>108</xdr:row>
      <xdr:rowOff>127933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2A6CEC1E-2E39-4710-86E2-23CC7B641933}"/>
            </a:ext>
          </a:extLst>
        </xdr:cNvPr>
        <xdr:cNvCxnSpPr>
          <a:stCxn id="8" idx="3"/>
          <a:endCxn id="23" idx="1"/>
        </xdr:cNvCxnSpPr>
      </xdr:nvCxnSpPr>
      <xdr:spPr>
        <a:xfrm>
          <a:off x="17605081" y="16680879"/>
          <a:ext cx="1534974" cy="42210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35625</xdr:colOff>
      <xdr:row>102</xdr:row>
      <xdr:rowOff>177722</xdr:rowOff>
    </xdr:from>
    <xdr:to>
      <xdr:col>26</xdr:col>
      <xdr:colOff>2968</xdr:colOff>
      <xdr:row>115</xdr:row>
      <xdr:rowOff>7886</xdr:rowOff>
    </xdr:to>
    <xdr:graphicFrame macro="">
      <xdr:nvGraphicFramePr>
        <xdr:cNvPr id="25" name="Diagrama 24">
          <a:extLst>
            <a:ext uri="{FF2B5EF4-FFF2-40B4-BE49-F238E27FC236}">
              <a16:creationId xmlns:a16="http://schemas.microsoft.com/office/drawing/2014/main" id="{260565FF-ED01-4D49-8CBC-9FFBEDAD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28</xdr:col>
      <xdr:colOff>13854</xdr:colOff>
      <xdr:row>102</xdr:row>
      <xdr:rowOff>177721</xdr:rowOff>
    </xdr:from>
    <xdr:to>
      <xdr:col>32</xdr:col>
      <xdr:colOff>13855</xdr:colOff>
      <xdr:row>115</xdr:row>
      <xdr:rowOff>7886</xdr:rowOff>
    </xdr:to>
    <xdr:graphicFrame macro="">
      <xdr:nvGraphicFramePr>
        <xdr:cNvPr id="26" name="Diagrama 25">
          <a:extLst>
            <a:ext uri="{FF2B5EF4-FFF2-40B4-BE49-F238E27FC236}">
              <a16:creationId xmlns:a16="http://schemas.microsoft.com/office/drawing/2014/main" id="{1787A272-2072-476E-9C22-AE527348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20</xdr:col>
      <xdr:colOff>1</xdr:colOff>
      <xdr:row>108</xdr:row>
      <xdr:rowOff>127933</xdr:rowOff>
    </xdr:from>
    <xdr:to>
      <xdr:col>22</xdr:col>
      <xdr:colOff>35625</xdr:colOff>
      <xdr:row>109</xdr:row>
      <xdr:rowOff>275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0D5AE8B5-DCEB-4F15-B222-A93C1B82DD6E}"/>
            </a:ext>
          </a:extLst>
        </xdr:cNvPr>
        <xdr:cNvCxnSpPr>
          <a:stCxn id="23" idx="3"/>
          <a:endCxn id="25" idx="1"/>
        </xdr:cNvCxnSpPr>
      </xdr:nvCxnSpPr>
      <xdr:spPr>
        <a:xfrm>
          <a:off x="22317076" y="20901958"/>
          <a:ext cx="1559624" cy="628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2968</xdr:colOff>
      <xdr:row>109</xdr:row>
      <xdr:rowOff>275</xdr:rowOff>
    </xdr:from>
    <xdr:to>
      <xdr:col>28</xdr:col>
      <xdr:colOff>13854</xdr:colOff>
      <xdr:row>109</xdr:row>
      <xdr:rowOff>12975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EA56B335-564F-4BC1-A983-388152C9598B}"/>
            </a:ext>
          </a:extLst>
        </xdr:cNvPr>
        <xdr:cNvCxnSpPr>
          <a:stCxn id="25" idx="3"/>
          <a:endCxn id="26" idx="1"/>
        </xdr:cNvCxnSpPr>
      </xdr:nvCxnSpPr>
      <xdr:spPr>
        <a:xfrm>
          <a:off x="26892043" y="20964800"/>
          <a:ext cx="153488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13855</xdr:colOff>
      <xdr:row>109</xdr:row>
      <xdr:rowOff>275</xdr:rowOff>
    </xdr:from>
    <xdr:to>
      <xdr:col>34</xdr:col>
      <xdr:colOff>16096</xdr:colOff>
      <xdr:row>109</xdr:row>
      <xdr:rowOff>7611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4044027E-DD3E-496B-B3A2-1A07F45D5868}"/>
            </a:ext>
          </a:extLst>
        </xdr:cNvPr>
        <xdr:cNvCxnSpPr>
          <a:stCxn id="26" idx="3"/>
          <a:endCxn id="14" idx="1"/>
        </xdr:cNvCxnSpPr>
      </xdr:nvCxnSpPr>
      <xdr:spPr>
        <a:xfrm>
          <a:off x="31474930" y="20964800"/>
          <a:ext cx="1526241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109</xdr:row>
      <xdr:rowOff>7611</xdr:rowOff>
    </xdr:from>
    <xdr:to>
      <xdr:col>39</xdr:col>
      <xdr:colOff>789526</xdr:colOff>
      <xdr:row>109</xdr:row>
      <xdr:rowOff>20311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79224C96-DCD9-4921-ABEF-66CEDB036960}"/>
            </a:ext>
          </a:extLst>
        </xdr:cNvPr>
        <xdr:cNvCxnSpPr>
          <a:stCxn id="14" idx="3"/>
          <a:endCxn id="15" idx="1"/>
        </xdr:cNvCxnSpPr>
      </xdr:nvCxnSpPr>
      <xdr:spPr>
        <a:xfrm>
          <a:off x="36052125" y="20972136"/>
          <a:ext cx="1503901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109</xdr:row>
      <xdr:rowOff>7611</xdr:rowOff>
    </xdr:from>
    <xdr:to>
      <xdr:col>46</xdr:col>
      <xdr:colOff>16096</xdr:colOff>
      <xdr:row>109</xdr:row>
      <xdr:rowOff>26661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AE50D52B-CB47-4833-90A6-727544631D94}"/>
            </a:ext>
          </a:extLst>
        </xdr:cNvPr>
        <xdr:cNvCxnSpPr>
          <a:stCxn id="15" idx="3"/>
          <a:endCxn id="16" idx="1"/>
        </xdr:cNvCxnSpPr>
      </xdr:nvCxnSpPr>
      <xdr:spPr>
        <a:xfrm>
          <a:off x="40605075" y="20972136"/>
          <a:ext cx="15400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49</xdr:row>
      <xdr:rowOff>7896</xdr:rowOff>
    </xdr:from>
    <xdr:to>
      <xdr:col>22</xdr:col>
      <xdr:colOff>9837</xdr:colOff>
      <xdr:row>67</xdr:row>
      <xdr:rowOff>5985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41AC53C-52D6-4D5C-8623-1244800A1845}"/>
            </a:ext>
          </a:extLst>
        </xdr:cNvPr>
        <xdr:cNvCxnSpPr>
          <a:stCxn id="2" idx="3"/>
          <a:endCxn id="4" idx="1"/>
        </xdr:cNvCxnSpPr>
      </xdr:nvCxnSpPr>
      <xdr:spPr>
        <a:xfrm>
          <a:off x="22312384" y="9390021"/>
          <a:ext cx="1538528" cy="344613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771431</xdr:colOff>
      <xdr:row>31</xdr:row>
      <xdr:rowOff>172185</xdr:rowOff>
    </xdr:from>
    <xdr:to>
      <xdr:col>27</xdr:col>
      <xdr:colOff>790951</xdr:colOff>
      <xdr:row>49</xdr:row>
      <xdr:rowOff>7916</xdr:rowOff>
    </xdr:to>
    <xdr:cxnSp macro="">
      <xdr:nvCxnSpPr>
        <xdr:cNvPr id="33" name="Conector: angular 32">
          <a:extLst>
            <a:ext uri="{FF2B5EF4-FFF2-40B4-BE49-F238E27FC236}">
              <a16:creationId xmlns:a16="http://schemas.microsoft.com/office/drawing/2014/main" id="{D2AD1E12-A2E9-453D-BDEB-C020C21FD417}"/>
            </a:ext>
          </a:extLst>
        </xdr:cNvPr>
        <xdr:cNvCxnSpPr>
          <a:stCxn id="3" idx="3"/>
          <a:endCxn id="5" idx="1"/>
        </xdr:cNvCxnSpPr>
      </xdr:nvCxnSpPr>
      <xdr:spPr>
        <a:xfrm>
          <a:off x="26888981" y="6106260"/>
          <a:ext cx="1524470" cy="32837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48</xdr:row>
      <xdr:rowOff>177778</xdr:rowOff>
    </xdr:from>
    <xdr:to>
      <xdr:col>34</xdr:col>
      <xdr:colOff>20679</xdr:colOff>
      <xdr:row>49</xdr:row>
      <xdr:rowOff>7916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A431C7E0-36A3-40CC-90B8-87AD2DF2A22E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31461075" y="9369403"/>
          <a:ext cx="15446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8497</xdr:colOff>
      <xdr:row>48</xdr:row>
      <xdr:rowOff>177778</xdr:rowOff>
    </xdr:from>
    <xdr:to>
      <xdr:col>40</xdr:col>
      <xdr:colOff>25243</xdr:colOff>
      <xdr:row>49</xdr:row>
      <xdr:rowOff>10137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3348311-42C5-4270-ADC2-D48108DE6BE7}"/>
            </a:ext>
          </a:extLst>
        </xdr:cNvPr>
        <xdr:cNvCxnSpPr>
          <a:stCxn id="6" idx="3"/>
          <a:endCxn id="7" idx="1"/>
        </xdr:cNvCxnSpPr>
      </xdr:nvCxnSpPr>
      <xdr:spPr>
        <a:xfrm>
          <a:off x="36041572" y="9369403"/>
          <a:ext cx="15407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3689</xdr:rowOff>
    </xdr:from>
    <xdr:to>
      <xdr:col>46</xdr:col>
      <xdr:colOff>8965</xdr:colOff>
      <xdr:row>49</xdr:row>
      <xdr:rowOff>10137</xdr:rowOff>
    </xdr:to>
    <xdr:cxnSp macro="">
      <xdr:nvCxnSpPr>
        <xdr:cNvPr id="36" name="Conector: angular 35">
          <a:extLst>
            <a:ext uri="{FF2B5EF4-FFF2-40B4-BE49-F238E27FC236}">
              <a16:creationId xmlns:a16="http://schemas.microsoft.com/office/drawing/2014/main" id="{50C3A544-CA1C-47E2-BF43-E035AF8634CB}"/>
            </a:ext>
          </a:extLst>
        </xdr:cNvPr>
        <xdr:cNvCxnSpPr>
          <a:stCxn id="7" idx="3"/>
          <a:endCxn id="11" idx="1"/>
        </xdr:cNvCxnSpPr>
      </xdr:nvCxnSpPr>
      <xdr:spPr>
        <a:xfrm flipV="1">
          <a:off x="40628527" y="9385814"/>
          <a:ext cx="1509513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10137</xdr:rowOff>
    </xdr:from>
    <xdr:to>
      <xdr:col>45</xdr:col>
      <xdr:colOff>793189</xdr:colOff>
      <xdr:row>67</xdr:row>
      <xdr:rowOff>1790</xdr:rowOff>
    </xdr:to>
    <xdr:cxnSp macro="">
      <xdr:nvCxnSpPr>
        <xdr:cNvPr id="37" name="Conector: angular 36">
          <a:extLst>
            <a:ext uri="{FF2B5EF4-FFF2-40B4-BE49-F238E27FC236}">
              <a16:creationId xmlns:a16="http://schemas.microsoft.com/office/drawing/2014/main" id="{8F997202-64B9-4973-9C82-4F8FF59A1BF4}"/>
            </a:ext>
          </a:extLst>
        </xdr:cNvPr>
        <xdr:cNvCxnSpPr>
          <a:stCxn id="7" idx="3"/>
          <a:endCxn id="12" idx="1"/>
        </xdr:cNvCxnSpPr>
      </xdr:nvCxnSpPr>
      <xdr:spPr>
        <a:xfrm>
          <a:off x="40628527" y="9392262"/>
          <a:ext cx="1503162" cy="34397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15551</xdr:colOff>
      <xdr:row>67</xdr:row>
      <xdr:rowOff>19503</xdr:rowOff>
    </xdr:from>
    <xdr:to>
      <xdr:col>46</xdr:col>
      <xdr:colOff>7451</xdr:colOff>
      <xdr:row>86</xdr:row>
      <xdr:rowOff>7829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FDA5FCCF-AAD1-4FD4-BF9B-ECD619A29015}"/>
            </a:ext>
          </a:extLst>
        </xdr:cNvPr>
        <xdr:cNvCxnSpPr>
          <a:stCxn id="18" idx="3"/>
          <a:endCxn id="13" idx="1"/>
        </xdr:cNvCxnSpPr>
      </xdr:nvCxnSpPr>
      <xdr:spPr>
        <a:xfrm>
          <a:off x="31476626" y="12849678"/>
          <a:ext cx="10659900" cy="36649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109</xdr:row>
      <xdr:rowOff>7611</xdr:rowOff>
    </xdr:from>
    <xdr:to>
      <xdr:col>52</xdr:col>
      <xdr:colOff>6349</xdr:colOff>
      <xdr:row>109</xdr:row>
      <xdr:rowOff>26661</xdr:rowOff>
    </xdr:to>
    <xdr:cxnSp macro="">
      <xdr:nvCxnSpPr>
        <xdr:cNvPr id="39" name="Conector: angular 38">
          <a:extLst>
            <a:ext uri="{FF2B5EF4-FFF2-40B4-BE49-F238E27FC236}">
              <a16:creationId xmlns:a16="http://schemas.microsoft.com/office/drawing/2014/main" id="{A6689526-6503-4FD1-9799-086EB47A1060}"/>
            </a:ext>
          </a:extLst>
        </xdr:cNvPr>
        <xdr:cNvCxnSpPr>
          <a:stCxn id="16" idx="3"/>
          <a:endCxn id="17" idx="1"/>
        </xdr:cNvCxnSpPr>
      </xdr:nvCxnSpPr>
      <xdr:spPr>
        <a:xfrm flipV="1">
          <a:off x="45196125" y="20972136"/>
          <a:ext cx="1511299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48</xdr:row>
      <xdr:rowOff>186916</xdr:rowOff>
    </xdr:from>
    <xdr:to>
      <xdr:col>52</xdr:col>
      <xdr:colOff>10078</xdr:colOff>
      <xdr:row>67</xdr:row>
      <xdr:rowOff>919</xdr:rowOff>
    </xdr:to>
    <xdr:cxnSp macro="">
      <xdr:nvCxnSpPr>
        <xdr:cNvPr id="40" name="Conector: angular 39">
          <a:extLst>
            <a:ext uri="{FF2B5EF4-FFF2-40B4-BE49-F238E27FC236}">
              <a16:creationId xmlns:a16="http://schemas.microsoft.com/office/drawing/2014/main" id="{3B523192-B954-4517-A468-52674D5C9A4C}"/>
            </a:ext>
          </a:extLst>
        </xdr:cNvPr>
        <xdr:cNvCxnSpPr>
          <a:stCxn id="11" idx="3"/>
          <a:endCxn id="19" idx="1"/>
        </xdr:cNvCxnSpPr>
      </xdr:nvCxnSpPr>
      <xdr:spPr>
        <a:xfrm>
          <a:off x="45177076" y="9378541"/>
          <a:ext cx="1534077" cy="345255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20658</xdr:colOff>
      <xdr:row>67</xdr:row>
      <xdr:rowOff>5985</xdr:rowOff>
    </xdr:from>
    <xdr:to>
      <xdr:col>28</xdr:col>
      <xdr:colOff>17666</xdr:colOff>
      <xdr:row>67</xdr:row>
      <xdr:rowOff>19504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B17BF229-BCAC-49B0-819E-C801A8693053}"/>
            </a:ext>
          </a:extLst>
        </xdr:cNvPr>
        <xdr:cNvCxnSpPr>
          <a:stCxn id="4" idx="3"/>
          <a:endCxn id="18" idx="1"/>
        </xdr:cNvCxnSpPr>
      </xdr:nvCxnSpPr>
      <xdr:spPr>
        <a:xfrm>
          <a:off x="26909733" y="12836160"/>
          <a:ext cx="1521008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21773</xdr:colOff>
      <xdr:row>67</xdr:row>
      <xdr:rowOff>1013</xdr:rowOff>
    </xdr:from>
    <xdr:to>
      <xdr:col>52</xdr:col>
      <xdr:colOff>10078</xdr:colOff>
      <xdr:row>67</xdr:row>
      <xdr:rowOff>1192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9B8D7458-BE6E-4028-B505-C4E6F5462B16}"/>
            </a:ext>
          </a:extLst>
        </xdr:cNvPr>
        <xdr:cNvCxnSpPr>
          <a:stCxn id="12" idx="3"/>
          <a:endCxn id="19" idx="1"/>
        </xdr:cNvCxnSpPr>
      </xdr:nvCxnSpPr>
      <xdr:spPr>
        <a:xfrm>
          <a:off x="45198848" y="12831188"/>
          <a:ext cx="1512305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16567</xdr:colOff>
      <xdr:row>67</xdr:row>
      <xdr:rowOff>4442</xdr:rowOff>
    </xdr:from>
    <xdr:to>
      <xdr:col>58</xdr:col>
      <xdr:colOff>16096</xdr:colOff>
      <xdr:row>67</xdr:row>
      <xdr:rowOff>9525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E3608EFB-8BE8-40AA-BCBC-53309445D6BB}"/>
            </a:ext>
          </a:extLst>
        </xdr:cNvPr>
        <xdr:cNvCxnSpPr>
          <a:stCxn id="19" idx="3"/>
          <a:endCxn id="20" idx="1"/>
        </xdr:cNvCxnSpPr>
      </xdr:nvCxnSpPr>
      <xdr:spPr>
        <a:xfrm>
          <a:off x="49908517" y="12834617"/>
          <a:ext cx="1523529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10886</xdr:colOff>
      <xdr:row>86</xdr:row>
      <xdr:rowOff>7611</xdr:rowOff>
    </xdr:from>
    <xdr:to>
      <xdr:col>63</xdr:col>
      <xdr:colOff>789526</xdr:colOff>
      <xdr:row>86</xdr:row>
      <xdr:rowOff>7830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1323348-894C-4842-8184-9EB665205AEE}"/>
            </a:ext>
          </a:extLst>
        </xdr:cNvPr>
        <xdr:cNvCxnSpPr>
          <a:stCxn id="13" idx="3"/>
          <a:endCxn id="21" idx="1"/>
        </xdr:cNvCxnSpPr>
      </xdr:nvCxnSpPr>
      <xdr:spPr>
        <a:xfrm flipV="1">
          <a:off x="45187961" y="16514436"/>
          <a:ext cx="10798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67</xdr:row>
      <xdr:rowOff>9526</xdr:rowOff>
    </xdr:from>
    <xdr:to>
      <xdr:col>63</xdr:col>
      <xdr:colOff>789526</xdr:colOff>
      <xdr:row>86</xdr:row>
      <xdr:rowOff>7611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F11D0A88-3215-4DD7-A375-F5955088C268}"/>
            </a:ext>
          </a:extLst>
        </xdr:cNvPr>
        <xdr:cNvCxnSpPr>
          <a:stCxn id="20" idx="3"/>
          <a:endCxn id="21" idx="1"/>
        </xdr:cNvCxnSpPr>
      </xdr:nvCxnSpPr>
      <xdr:spPr>
        <a:xfrm>
          <a:off x="54483000" y="12839701"/>
          <a:ext cx="1503901" cy="36747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86</xdr:row>
      <xdr:rowOff>7611</xdr:rowOff>
    </xdr:from>
    <xdr:to>
      <xdr:col>69</xdr:col>
      <xdr:colOff>789526</xdr:colOff>
      <xdr:row>86</xdr:row>
      <xdr:rowOff>20311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BA4F1543-549C-4BC9-B9FC-04118AC9E317}"/>
            </a:ext>
          </a:extLst>
        </xdr:cNvPr>
        <xdr:cNvCxnSpPr>
          <a:stCxn id="21" idx="3"/>
          <a:endCxn id="22" idx="1"/>
        </xdr:cNvCxnSpPr>
      </xdr:nvCxnSpPr>
      <xdr:spPr>
        <a:xfrm>
          <a:off x="59178825" y="16514436"/>
          <a:ext cx="1522951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779720</xdr:colOff>
      <xdr:row>86</xdr:row>
      <xdr:rowOff>7611</xdr:rowOff>
    </xdr:from>
    <xdr:to>
      <xdr:col>63</xdr:col>
      <xdr:colOff>789526</xdr:colOff>
      <xdr:row>109</xdr:row>
      <xdr:rowOff>7611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A6E90156-BFB7-4034-A985-CB32662B5690}"/>
            </a:ext>
          </a:extLst>
        </xdr:cNvPr>
        <xdr:cNvCxnSpPr>
          <a:stCxn id="17" idx="3"/>
          <a:endCxn id="21" idx="1"/>
        </xdr:cNvCxnSpPr>
      </xdr:nvCxnSpPr>
      <xdr:spPr>
        <a:xfrm flipV="1">
          <a:off x="49890620" y="16514436"/>
          <a:ext cx="6096281" cy="44577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14844</xdr:colOff>
      <xdr:row>80</xdr:row>
      <xdr:rowOff>0</xdr:rowOff>
    </xdr:from>
    <xdr:to>
      <xdr:col>80</xdr:col>
      <xdr:colOff>15823</xdr:colOff>
      <xdr:row>91</xdr:row>
      <xdr:rowOff>171208</xdr:rowOff>
    </xdr:to>
    <xdr:graphicFrame macro="">
      <xdr:nvGraphicFramePr>
        <xdr:cNvPr id="48" name="Diagrama 47">
          <a:extLst>
            <a:ext uri="{FF2B5EF4-FFF2-40B4-BE49-F238E27FC236}">
              <a16:creationId xmlns:a16="http://schemas.microsoft.com/office/drawing/2014/main" id="{423D2714-E7D9-48E4-BC78-A236EC8E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82</xdr:col>
      <xdr:colOff>4392</xdr:colOff>
      <xdr:row>61</xdr:row>
      <xdr:rowOff>10872</xdr:rowOff>
    </xdr:from>
    <xdr:to>
      <xdr:col>86</xdr:col>
      <xdr:colOff>5371</xdr:colOff>
      <xdr:row>72</xdr:row>
      <xdr:rowOff>185054</xdr:rowOff>
    </xdr:to>
    <xdr:graphicFrame macro="">
      <xdr:nvGraphicFramePr>
        <xdr:cNvPr id="49" name="Diagrama 48">
          <a:extLst>
            <a:ext uri="{FF2B5EF4-FFF2-40B4-BE49-F238E27FC236}">
              <a16:creationId xmlns:a16="http://schemas.microsoft.com/office/drawing/2014/main" id="{0763F706-748E-4529-996E-F9B37883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82</xdr:col>
      <xdr:colOff>9303</xdr:colOff>
      <xdr:row>80</xdr:row>
      <xdr:rowOff>2770</xdr:rowOff>
    </xdr:from>
    <xdr:to>
      <xdr:col>86</xdr:col>
      <xdr:colOff>1</xdr:colOff>
      <xdr:row>91</xdr:row>
      <xdr:rowOff>173385</xdr:rowOff>
    </xdr:to>
    <xdr:graphicFrame macro="">
      <xdr:nvGraphicFramePr>
        <xdr:cNvPr id="50" name="Diagrama 49">
          <a:extLst>
            <a:ext uri="{FF2B5EF4-FFF2-40B4-BE49-F238E27FC236}">
              <a16:creationId xmlns:a16="http://schemas.microsoft.com/office/drawing/2014/main" id="{4AA05B1F-630B-4A35-90EB-6B5209BD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81</xdr:col>
      <xdr:colOff>775855</xdr:colOff>
      <xdr:row>98</xdr:row>
      <xdr:rowOff>13855</xdr:rowOff>
    </xdr:from>
    <xdr:to>
      <xdr:col>86</xdr:col>
      <xdr:colOff>583</xdr:colOff>
      <xdr:row>110</xdr:row>
      <xdr:rowOff>7131</xdr:rowOff>
    </xdr:to>
    <xdr:graphicFrame macro="">
      <xdr:nvGraphicFramePr>
        <xdr:cNvPr id="51" name="Diagrama 50">
          <a:extLst>
            <a:ext uri="{FF2B5EF4-FFF2-40B4-BE49-F238E27FC236}">
              <a16:creationId xmlns:a16="http://schemas.microsoft.com/office/drawing/2014/main" id="{0E500581-ECD3-4673-B1B0-A5E495D4A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88</xdr:col>
      <xdr:colOff>22850</xdr:colOff>
      <xdr:row>80</xdr:row>
      <xdr:rowOff>20579</xdr:rowOff>
    </xdr:from>
    <xdr:to>
      <xdr:col>92</xdr:col>
      <xdr:colOff>37287</xdr:colOff>
      <xdr:row>92</xdr:row>
      <xdr:rowOff>13856</xdr:rowOff>
    </xdr:to>
    <xdr:graphicFrame macro="">
      <xdr:nvGraphicFramePr>
        <xdr:cNvPr id="52" name="Diagrama 51">
          <a:extLst>
            <a:ext uri="{FF2B5EF4-FFF2-40B4-BE49-F238E27FC236}">
              <a16:creationId xmlns:a16="http://schemas.microsoft.com/office/drawing/2014/main" id="{213E8AFA-0E42-4C70-A9E9-48BCB138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94</xdr:col>
      <xdr:colOff>1353</xdr:colOff>
      <xdr:row>80</xdr:row>
      <xdr:rowOff>27709</xdr:rowOff>
    </xdr:from>
    <xdr:to>
      <xdr:col>98</xdr:col>
      <xdr:colOff>15790</xdr:colOff>
      <xdr:row>92</xdr:row>
      <xdr:rowOff>20986</xdr:rowOff>
    </xdr:to>
    <xdr:graphicFrame macro="">
      <xdr:nvGraphicFramePr>
        <xdr:cNvPr id="53" name="Diagrama 52">
          <a:extLst>
            <a:ext uri="{FF2B5EF4-FFF2-40B4-BE49-F238E27FC236}">
              <a16:creationId xmlns:a16="http://schemas.microsoft.com/office/drawing/2014/main" id="{0EEFC172-CAEC-46D5-AE98-ADF1FD73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100</xdr:col>
      <xdr:colOff>27034</xdr:colOff>
      <xdr:row>80</xdr:row>
      <xdr:rowOff>9123</xdr:rowOff>
    </xdr:from>
    <xdr:to>
      <xdr:col>104</xdr:col>
      <xdr:colOff>41471</xdr:colOff>
      <xdr:row>92</xdr:row>
      <xdr:rowOff>2399</xdr:rowOff>
    </xdr:to>
    <xdr:graphicFrame macro="">
      <xdr:nvGraphicFramePr>
        <xdr:cNvPr id="54" name="Diagrama 53">
          <a:extLst>
            <a:ext uri="{FF2B5EF4-FFF2-40B4-BE49-F238E27FC236}">
              <a16:creationId xmlns:a16="http://schemas.microsoft.com/office/drawing/2014/main" id="{BF3AA07E-AEB6-4AAE-8AB9-137F0D44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74</xdr:col>
      <xdr:colOff>0</xdr:colOff>
      <xdr:row>85</xdr:row>
      <xdr:rowOff>178531</xdr:rowOff>
    </xdr:from>
    <xdr:to>
      <xdr:col>76</xdr:col>
      <xdr:colOff>14844</xdr:colOff>
      <xdr:row>86</xdr:row>
      <xdr:rowOff>7611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65FA1B55-CB41-4AD9-8D4C-172DD23ABB55}"/>
            </a:ext>
          </a:extLst>
        </xdr:cNvPr>
        <xdr:cNvCxnSpPr>
          <a:stCxn id="22" idx="3"/>
          <a:endCxn id="48" idx="1"/>
        </xdr:cNvCxnSpPr>
      </xdr:nvCxnSpPr>
      <xdr:spPr>
        <a:xfrm flipV="1">
          <a:off x="63750825" y="16494856"/>
          <a:ext cx="1538844" cy="1958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82</xdr:col>
      <xdr:colOff>9303</xdr:colOff>
      <xdr:row>85</xdr:row>
      <xdr:rowOff>181004</xdr:rowOff>
    </xdr:to>
    <xdr:cxnSp macro="">
      <xdr:nvCxnSpPr>
        <xdr:cNvPr id="56" name="Conector: angular 55">
          <a:extLst>
            <a:ext uri="{FF2B5EF4-FFF2-40B4-BE49-F238E27FC236}">
              <a16:creationId xmlns:a16="http://schemas.microsoft.com/office/drawing/2014/main" id="{D30A6A89-FF13-40C9-971B-89F060BFB9A4}"/>
            </a:ext>
          </a:extLst>
        </xdr:cNvPr>
        <xdr:cNvCxnSpPr>
          <a:stCxn id="48" idx="3"/>
          <a:endCxn id="50" idx="1"/>
        </xdr:cNvCxnSpPr>
      </xdr:nvCxnSpPr>
      <xdr:spPr>
        <a:xfrm>
          <a:off x="68338648" y="16494856"/>
          <a:ext cx="1517480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67</xdr:row>
      <xdr:rowOff>5037</xdr:rowOff>
    </xdr:from>
    <xdr:to>
      <xdr:col>82</xdr:col>
      <xdr:colOff>4392</xdr:colOff>
      <xdr:row>85</xdr:row>
      <xdr:rowOff>178531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52098970-CF1B-4C93-87E7-089BBE1E7305}"/>
            </a:ext>
          </a:extLst>
        </xdr:cNvPr>
        <xdr:cNvCxnSpPr>
          <a:stCxn id="48" idx="3"/>
          <a:endCxn id="49" idx="1"/>
        </xdr:cNvCxnSpPr>
      </xdr:nvCxnSpPr>
      <xdr:spPr>
        <a:xfrm flipV="1">
          <a:off x="68338648" y="12835212"/>
          <a:ext cx="1512569" cy="36596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81</xdr:col>
      <xdr:colOff>775855</xdr:colOff>
      <xdr:row>104</xdr:row>
      <xdr:rowOff>10493</xdr:rowOff>
    </xdr:to>
    <xdr:cxnSp macro="">
      <xdr:nvCxnSpPr>
        <xdr:cNvPr id="58" name="Conector: angular 57">
          <a:extLst>
            <a:ext uri="{FF2B5EF4-FFF2-40B4-BE49-F238E27FC236}">
              <a16:creationId xmlns:a16="http://schemas.microsoft.com/office/drawing/2014/main" id="{278AE9FD-67D7-4FF3-BD4B-6FCC327672A7}"/>
            </a:ext>
          </a:extLst>
        </xdr:cNvPr>
        <xdr:cNvCxnSpPr>
          <a:stCxn id="48" idx="3"/>
          <a:endCxn id="51" idx="1"/>
        </xdr:cNvCxnSpPr>
      </xdr:nvCxnSpPr>
      <xdr:spPr>
        <a:xfrm>
          <a:off x="68338648" y="16494856"/>
          <a:ext cx="1512507" cy="351813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17760</xdr:colOff>
      <xdr:row>43</xdr:row>
      <xdr:rowOff>20241</xdr:rowOff>
    </xdr:from>
    <xdr:to>
      <xdr:col>109</xdr:col>
      <xdr:colOff>793259</xdr:colOff>
      <xdr:row>55</xdr:row>
      <xdr:rowOff>7772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B3F858F8-E240-4315-A3F7-30B3ECFEF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106</xdr:col>
      <xdr:colOff>823</xdr:colOff>
      <xdr:row>61</xdr:row>
      <xdr:rowOff>3305</xdr:rowOff>
    </xdr:from>
    <xdr:to>
      <xdr:col>109</xdr:col>
      <xdr:colOff>776322</xdr:colOff>
      <xdr:row>72</xdr:row>
      <xdr:rowOff>177103</xdr:rowOff>
    </xdr:to>
    <xdr:graphicFrame macro="">
      <xdr:nvGraphicFramePr>
        <xdr:cNvPr id="60" name="Diagrama 59">
          <a:extLst>
            <a:ext uri="{FF2B5EF4-FFF2-40B4-BE49-F238E27FC236}">
              <a16:creationId xmlns:a16="http://schemas.microsoft.com/office/drawing/2014/main" id="{2AF1F216-8097-41D6-A9C9-2399390D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106</xdr:col>
      <xdr:colOff>17760</xdr:colOff>
      <xdr:row>97</xdr:row>
      <xdr:rowOff>20237</xdr:rowOff>
    </xdr:from>
    <xdr:to>
      <xdr:col>109</xdr:col>
      <xdr:colOff>793259</xdr:colOff>
      <xdr:row>109</xdr:row>
      <xdr:rowOff>7769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8BA13109-FB22-4276-AA1A-81EDF112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106</xdr:col>
      <xdr:colOff>17760</xdr:colOff>
      <xdr:row>115</xdr:row>
      <xdr:rowOff>20238</xdr:rowOff>
    </xdr:from>
    <xdr:to>
      <xdr:col>109</xdr:col>
      <xdr:colOff>793259</xdr:colOff>
      <xdr:row>127</xdr:row>
      <xdr:rowOff>7770</xdr:rowOff>
    </xdr:to>
    <xdr:graphicFrame macro="">
      <xdr:nvGraphicFramePr>
        <xdr:cNvPr id="62" name="Diagrama 61">
          <a:extLst>
            <a:ext uri="{FF2B5EF4-FFF2-40B4-BE49-F238E27FC236}">
              <a16:creationId xmlns:a16="http://schemas.microsoft.com/office/drawing/2014/main" id="{D176A281-6DB2-4873-A54C-29FBBF09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86</xdr:col>
      <xdr:colOff>1</xdr:colOff>
      <xdr:row>85</xdr:row>
      <xdr:rowOff>181211</xdr:rowOff>
    </xdr:from>
    <xdr:to>
      <xdr:col>88</xdr:col>
      <xdr:colOff>22850</xdr:colOff>
      <xdr:row>86</xdr:row>
      <xdr:rowOff>17217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E0593726-229B-4898-9C3C-1D23EE3C4523}"/>
            </a:ext>
          </a:extLst>
        </xdr:cNvPr>
        <xdr:cNvCxnSpPr>
          <a:stCxn id="50" idx="3"/>
          <a:endCxn id="52" idx="1"/>
        </xdr:cNvCxnSpPr>
      </xdr:nvCxnSpPr>
      <xdr:spPr>
        <a:xfrm>
          <a:off x="72894826" y="16497536"/>
          <a:ext cx="1546849" cy="265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583</xdr:colOff>
      <xdr:row>86</xdr:row>
      <xdr:rowOff>17217</xdr:rowOff>
    </xdr:from>
    <xdr:to>
      <xdr:col>88</xdr:col>
      <xdr:colOff>22850</xdr:colOff>
      <xdr:row>104</xdr:row>
      <xdr:rowOff>10493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BC561FE1-58AF-4CCE-900F-27D505615994}"/>
            </a:ext>
          </a:extLst>
        </xdr:cNvPr>
        <xdr:cNvCxnSpPr>
          <a:stCxn id="51" idx="3"/>
          <a:endCxn id="52" idx="1"/>
        </xdr:cNvCxnSpPr>
      </xdr:nvCxnSpPr>
      <xdr:spPr>
        <a:xfrm flipV="1">
          <a:off x="72895408" y="16524042"/>
          <a:ext cx="1546267" cy="348895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5371</xdr:colOff>
      <xdr:row>67</xdr:row>
      <xdr:rowOff>4829</xdr:rowOff>
    </xdr:from>
    <xdr:to>
      <xdr:col>88</xdr:col>
      <xdr:colOff>22850</xdr:colOff>
      <xdr:row>86</xdr:row>
      <xdr:rowOff>17217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F0217080-13B0-4C0D-9E3E-7756BFF15299}"/>
            </a:ext>
          </a:extLst>
        </xdr:cNvPr>
        <xdr:cNvCxnSpPr>
          <a:stCxn id="49" idx="3"/>
          <a:endCxn id="52" idx="1"/>
        </xdr:cNvCxnSpPr>
      </xdr:nvCxnSpPr>
      <xdr:spPr>
        <a:xfrm>
          <a:off x="72900196" y="12835004"/>
          <a:ext cx="1541479" cy="36890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37287</xdr:colOff>
      <xdr:row>86</xdr:row>
      <xdr:rowOff>17217</xdr:rowOff>
    </xdr:from>
    <xdr:to>
      <xdr:col>94</xdr:col>
      <xdr:colOff>1353</xdr:colOff>
      <xdr:row>86</xdr:row>
      <xdr:rowOff>24347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CB7AA0B9-9D17-4E29-B792-E20955475374}"/>
            </a:ext>
          </a:extLst>
        </xdr:cNvPr>
        <xdr:cNvCxnSpPr>
          <a:stCxn id="52" idx="3"/>
          <a:endCxn id="53" idx="1"/>
        </xdr:cNvCxnSpPr>
      </xdr:nvCxnSpPr>
      <xdr:spPr>
        <a:xfrm>
          <a:off x="77504112" y="16524042"/>
          <a:ext cx="1488066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15790</xdr:colOff>
      <xdr:row>86</xdr:row>
      <xdr:rowOff>5761</xdr:rowOff>
    </xdr:from>
    <xdr:to>
      <xdr:col>100</xdr:col>
      <xdr:colOff>27034</xdr:colOff>
      <xdr:row>86</xdr:row>
      <xdr:rowOff>24347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632F17B-58E4-49F1-B9DE-907871208810}"/>
            </a:ext>
          </a:extLst>
        </xdr:cNvPr>
        <xdr:cNvCxnSpPr>
          <a:stCxn id="53" idx="3"/>
          <a:endCxn id="54" idx="1"/>
        </xdr:cNvCxnSpPr>
      </xdr:nvCxnSpPr>
      <xdr:spPr>
        <a:xfrm flipV="1">
          <a:off x="82292740" y="16512586"/>
          <a:ext cx="1535244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49</xdr:row>
      <xdr:rowOff>14006</xdr:rowOff>
    </xdr:from>
    <xdr:to>
      <xdr:col>106</xdr:col>
      <xdr:colOff>17760</xdr:colOff>
      <xdr:row>86</xdr:row>
      <xdr:rowOff>5761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EC94810F-3BCE-452B-9C22-4F2565D88111}"/>
            </a:ext>
          </a:extLst>
        </xdr:cNvPr>
        <xdr:cNvCxnSpPr>
          <a:stCxn id="54" idx="3"/>
          <a:endCxn id="59" idx="1"/>
        </xdr:cNvCxnSpPr>
      </xdr:nvCxnSpPr>
      <xdr:spPr>
        <a:xfrm flipV="1">
          <a:off x="86890421" y="9396131"/>
          <a:ext cx="1500289" cy="7116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121</xdr:row>
      <xdr:rowOff>14004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31498136-F12E-401A-B788-F6498D3367D8}"/>
            </a:ext>
          </a:extLst>
        </xdr:cNvPr>
        <xdr:cNvCxnSpPr>
          <a:stCxn id="54" idx="3"/>
          <a:endCxn id="62" idx="1"/>
        </xdr:cNvCxnSpPr>
      </xdr:nvCxnSpPr>
      <xdr:spPr>
        <a:xfrm>
          <a:off x="86890421" y="16512586"/>
          <a:ext cx="1500289" cy="678051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103</xdr:row>
      <xdr:rowOff>14003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6BA9A572-5BED-4181-9553-387FCF789CD5}"/>
            </a:ext>
          </a:extLst>
        </xdr:cNvPr>
        <xdr:cNvCxnSpPr>
          <a:stCxn id="54" idx="3"/>
          <a:endCxn id="61" idx="1"/>
        </xdr:cNvCxnSpPr>
      </xdr:nvCxnSpPr>
      <xdr:spPr>
        <a:xfrm>
          <a:off x="86890421" y="16512586"/>
          <a:ext cx="1500289" cy="330389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66</xdr:row>
      <xdr:rowOff>181644</xdr:rowOff>
    </xdr:from>
    <xdr:to>
      <xdr:col>106</xdr:col>
      <xdr:colOff>823</xdr:colOff>
      <xdr:row>86</xdr:row>
      <xdr:rowOff>5761</xdr:rowOff>
    </xdr:to>
    <xdr:cxnSp macro="">
      <xdr:nvCxnSpPr>
        <xdr:cNvPr id="71" name="Conector: angular 70">
          <a:extLst>
            <a:ext uri="{FF2B5EF4-FFF2-40B4-BE49-F238E27FC236}">
              <a16:creationId xmlns:a16="http://schemas.microsoft.com/office/drawing/2014/main" id="{C7AFD8FA-B6EF-4E1D-8EB8-BFE943505344}"/>
            </a:ext>
          </a:extLst>
        </xdr:cNvPr>
        <xdr:cNvCxnSpPr>
          <a:stCxn id="54" idx="3"/>
          <a:endCxn id="60" idx="1"/>
        </xdr:cNvCxnSpPr>
      </xdr:nvCxnSpPr>
      <xdr:spPr>
        <a:xfrm flipV="1">
          <a:off x="86890421" y="12821319"/>
          <a:ext cx="1483352" cy="369126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503714</xdr:colOff>
      <xdr:row>42</xdr:row>
      <xdr:rowOff>163287</xdr:rowOff>
    </xdr:from>
    <xdr:to>
      <xdr:col>139</xdr:col>
      <xdr:colOff>505286</xdr:colOff>
      <xdr:row>54</xdr:row>
      <xdr:rowOff>118957</xdr:rowOff>
    </xdr:to>
    <xdr:graphicFrame macro="">
      <xdr:nvGraphicFramePr>
        <xdr:cNvPr id="72" name="Diagrama 71">
          <a:extLst>
            <a:ext uri="{FF2B5EF4-FFF2-40B4-BE49-F238E27FC236}">
              <a16:creationId xmlns:a16="http://schemas.microsoft.com/office/drawing/2014/main" id="{EC2B8D12-5304-4138-A908-57F3DBDB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135</xdr:col>
      <xdr:colOff>553607</xdr:colOff>
      <xdr:row>106</xdr:row>
      <xdr:rowOff>45850</xdr:rowOff>
    </xdr:from>
    <xdr:to>
      <xdr:col>139</xdr:col>
      <xdr:colOff>555179</xdr:colOff>
      <xdr:row>117</xdr:row>
      <xdr:rowOff>161590</xdr:rowOff>
    </xdr:to>
    <xdr:graphicFrame macro="">
      <xdr:nvGraphicFramePr>
        <xdr:cNvPr id="73" name="Diagrama 72">
          <a:extLst>
            <a:ext uri="{FF2B5EF4-FFF2-40B4-BE49-F238E27FC236}">
              <a16:creationId xmlns:a16="http://schemas.microsoft.com/office/drawing/2014/main" id="{8F713FC6-07E1-44D0-BD7F-3DC77CA4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130</xdr:col>
      <xdr:colOff>259030</xdr:colOff>
      <xdr:row>42</xdr:row>
      <xdr:rowOff>145884</xdr:rowOff>
    </xdr:from>
    <xdr:to>
      <xdr:col>134</xdr:col>
      <xdr:colOff>260602</xdr:colOff>
      <xdr:row>54</xdr:row>
      <xdr:rowOff>139406</xdr:rowOff>
    </xdr:to>
    <xdr:graphicFrame macro="">
      <xdr:nvGraphicFramePr>
        <xdr:cNvPr id="74" name="Diagrama 73">
          <a:extLst>
            <a:ext uri="{FF2B5EF4-FFF2-40B4-BE49-F238E27FC236}">
              <a16:creationId xmlns:a16="http://schemas.microsoft.com/office/drawing/2014/main" id="{BDA7C754-37FE-4551-98E9-438D604C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129</xdr:col>
      <xdr:colOff>639785</xdr:colOff>
      <xdr:row>106</xdr:row>
      <xdr:rowOff>22924</xdr:rowOff>
    </xdr:from>
    <xdr:to>
      <xdr:col>133</xdr:col>
      <xdr:colOff>641357</xdr:colOff>
      <xdr:row>117</xdr:row>
      <xdr:rowOff>165878</xdr:rowOff>
    </xdr:to>
    <xdr:graphicFrame macro="">
      <xdr:nvGraphicFramePr>
        <xdr:cNvPr id="75" name="Diagrama 74">
          <a:extLst>
            <a:ext uri="{FF2B5EF4-FFF2-40B4-BE49-F238E27FC236}">
              <a16:creationId xmlns:a16="http://schemas.microsoft.com/office/drawing/2014/main" id="{51124E2C-8BF4-4468-97A7-25ECF1F5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117</xdr:col>
      <xdr:colOff>16213</xdr:colOff>
      <xdr:row>79</xdr:row>
      <xdr:rowOff>152284</xdr:rowOff>
    </xdr:from>
    <xdr:to>
      <xdr:col>121</xdr:col>
      <xdr:colOff>12838</xdr:colOff>
      <xdr:row>91</xdr:row>
      <xdr:rowOff>133722</xdr:rowOff>
    </xdr:to>
    <xdr:graphicFrame macro="">
      <xdr:nvGraphicFramePr>
        <xdr:cNvPr id="76" name="Diagrama 75">
          <a:extLst>
            <a:ext uri="{FF2B5EF4-FFF2-40B4-BE49-F238E27FC236}">
              <a16:creationId xmlns:a16="http://schemas.microsoft.com/office/drawing/2014/main" id="{65435C3D-01BC-435B-BBFF-C698BB9C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122</xdr:col>
      <xdr:colOff>545414</xdr:colOff>
      <xdr:row>42</xdr:row>
      <xdr:rowOff>151126</xdr:rowOff>
    </xdr:from>
    <xdr:to>
      <xdr:col>126</xdr:col>
      <xdr:colOff>542271</xdr:colOff>
      <xdr:row>54</xdr:row>
      <xdr:rowOff>146172</xdr:rowOff>
    </xdr:to>
    <xdr:graphicFrame macro="">
      <xdr:nvGraphicFramePr>
        <xdr:cNvPr id="77" name="Diagrama 76">
          <a:extLst>
            <a:ext uri="{FF2B5EF4-FFF2-40B4-BE49-F238E27FC236}">
              <a16:creationId xmlns:a16="http://schemas.microsoft.com/office/drawing/2014/main" id="{B979E8D9-DACA-4C98-B632-8D37F0F0F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122</xdr:col>
      <xdr:colOff>636582</xdr:colOff>
      <xdr:row>79</xdr:row>
      <xdr:rowOff>145686</xdr:rowOff>
    </xdr:from>
    <xdr:to>
      <xdr:col>126</xdr:col>
      <xdr:colOff>633439</xdr:colOff>
      <xdr:row>91</xdr:row>
      <xdr:rowOff>127124</xdr:rowOff>
    </xdr:to>
    <xdr:graphicFrame macro="">
      <xdr:nvGraphicFramePr>
        <xdr:cNvPr id="78" name="Diagrama 77">
          <a:extLst>
            <a:ext uri="{FF2B5EF4-FFF2-40B4-BE49-F238E27FC236}">
              <a16:creationId xmlns:a16="http://schemas.microsoft.com/office/drawing/2014/main" id="{A9A2B85D-9354-4104-AF30-BD27C3BC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122</xdr:col>
      <xdr:colOff>536795</xdr:colOff>
      <xdr:row>106</xdr:row>
      <xdr:rowOff>42270</xdr:rowOff>
    </xdr:from>
    <xdr:to>
      <xdr:col>126</xdr:col>
      <xdr:colOff>533652</xdr:colOff>
      <xdr:row>118</xdr:row>
      <xdr:rowOff>37316</xdr:rowOff>
    </xdr:to>
    <xdr:graphicFrame macro="">
      <xdr:nvGraphicFramePr>
        <xdr:cNvPr id="79" name="Diagrama 78">
          <a:extLst>
            <a:ext uri="{FF2B5EF4-FFF2-40B4-BE49-F238E27FC236}">
              <a16:creationId xmlns:a16="http://schemas.microsoft.com/office/drawing/2014/main" id="{6B04B430-0993-421D-8464-522E1B30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141</xdr:col>
      <xdr:colOff>725508</xdr:colOff>
      <xdr:row>78</xdr:row>
      <xdr:rowOff>216394</xdr:rowOff>
    </xdr:from>
    <xdr:to>
      <xdr:col>145</xdr:col>
      <xdr:colOff>717557</xdr:colOff>
      <xdr:row>90</xdr:row>
      <xdr:rowOff>164313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B4A399EC-8518-43F8-98C4-8D6C4CD4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146</xdr:col>
      <xdr:colOff>753175</xdr:colOff>
      <xdr:row>79</xdr:row>
      <xdr:rowOff>4782</xdr:rowOff>
    </xdr:from>
    <xdr:to>
      <xdr:col>150</xdr:col>
      <xdr:colOff>754750</xdr:colOff>
      <xdr:row>90</xdr:row>
      <xdr:rowOff>188559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07E54134-1C74-4A73-AD12-DFC4FFBDE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151</xdr:col>
      <xdr:colOff>743857</xdr:colOff>
      <xdr:row>78</xdr:row>
      <xdr:rowOff>217961</xdr:rowOff>
    </xdr:from>
    <xdr:to>
      <xdr:col>155</xdr:col>
      <xdr:colOff>745432</xdr:colOff>
      <xdr:row>90</xdr:row>
      <xdr:rowOff>179487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1FC16548-A9AB-4B7D-BA3D-5555D8DF6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110</xdr:col>
      <xdr:colOff>2684</xdr:colOff>
      <xdr:row>49</xdr:row>
      <xdr:rowOff>14006</xdr:rowOff>
    </xdr:from>
    <xdr:to>
      <xdr:col>112</xdr:col>
      <xdr:colOff>54428</xdr:colOff>
      <xdr:row>85</xdr:row>
      <xdr:rowOff>152997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C1261642-5B9D-414F-929D-CE9BA8B86AD0}"/>
            </a:ext>
          </a:extLst>
        </xdr:cNvPr>
        <xdr:cNvCxnSpPr>
          <a:stCxn id="59" idx="3"/>
          <a:endCxn id="95" idx="1"/>
        </xdr:cNvCxnSpPr>
      </xdr:nvCxnSpPr>
      <xdr:spPr>
        <a:xfrm>
          <a:off x="91423634" y="9396131"/>
          <a:ext cx="1575744" cy="707319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121</xdr:row>
      <xdr:rowOff>14004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3B8D4AB1-F6EB-46FA-BA3B-58D6C2FF85E0}"/>
            </a:ext>
          </a:extLst>
        </xdr:cNvPr>
        <xdr:cNvCxnSpPr>
          <a:stCxn id="62" idx="3"/>
          <a:endCxn id="95" idx="1"/>
        </xdr:cNvCxnSpPr>
      </xdr:nvCxnSpPr>
      <xdr:spPr>
        <a:xfrm flipV="1">
          <a:off x="91423634" y="16469322"/>
          <a:ext cx="1575744" cy="68237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103</xdr:row>
      <xdr:rowOff>396</xdr:rowOff>
    </xdr:to>
    <xdr:cxnSp macro="">
      <xdr:nvCxnSpPr>
        <xdr:cNvPr id="85" name="Conector: angular 84">
          <a:extLst>
            <a:ext uri="{FF2B5EF4-FFF2-40B4-BE49-F238E27FC236}">
              <a16:creationId xmlns:a16="http://schemas.microsoft.com/office/drawing/2014/main" id="{69EEB5DF-5E2F-473F-87B2-AFC341832A91}"/>
            </a:ext>
          </a:extLst>
        </xdr:cNvPr>
        <xdr:cNvCxnSpPr>
          <a:stCxn id="61" idx="3"/>
          <a:endCxn id="95" idx="1"/>
        </xdr:cNvCxnSpPr>
      </xdr:nvCxnSpPr>
      <xdr:spPr>
        <a:xfrm flipV="1">
          <a:off x="91423634" y="16469322"/>
          <a:ext cx="1575744" cy="333354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757272</xdr:colOff>
      <xdr:row>66</xdr:row>
      <xdr:rowOff>185454</xdr:rowOff>
    </xdr:from>
    <xdr:to>
      <xdr:col>112</xdr:col>
      <xdr:colOff>54428</xdr:colOff>
      <xdr:row>85</xdr:row>
      <xdr:rowOff>152997</xdr:rowOff>
    </xdr:to>
    <xdr:cxnSp macro="">
      <xdr:nvCxnSpPr>
        <xdr:cNvPr id="86" name="Conector: angular 85">
          <a:extLst>
            <a:ext uri="{FF2B5EF4-FFF2-40B4-BE49-F238E27FC236}">
              <a16:creationId xmlns:a16="http://schemas.microsoft.com/office/drawing/2014/main" id="{F44388ED-E8D6-47F4-ADB4-D416F0CBF75E}"/>
            </a:ext>
          </a:extLst>
        </xdr:cNvPr>
        <xdr:cNvCxnSpPr>
          <a:stCxn id="60" idx="3"/>
          <a:endCxn id="95" idx="1"/>
        </xdr:cNvCxnSpPr>
      </xdr:nvCxnSpPr>
      <xdr:spPr>
        <a:xfrm>
          <a:off x="91416222" y="12825129"/>
          <a:ext cx="1583156" cy="364419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129601</xdr:rowOff>
    </xdr:from>
    <xdr:to>
      <xdr:col>122</xdr:col>
      <xdr:colOff>636582</xdr:colOff>
      <xdr:row>85</xdr:row>
      <xdr:rowOff>136199</xdr:rowOff>
    </xdr:to>
    <xdr:cxnSp macro="">
      <xdr:nvCxnSpPr>
        <xdr:cNvPr id="87" name="Conector: angular 86">
          <a:extLst>
            <a:ext uri="{FF2B5EF4-FFF2-40B4-BE49-F238E27FC236}">
              <a16:creationId xmlns:a16="http://schemas.microsoft.com/office/drawing/2014/main" id="{C30ED252-6EF9-4E6A-88C8-7831AE6019F3}"/>
            </a:ext>
          </a:extLst>
        </xdr:cNvPr>
        <xdr:cNvCxnSpPr>
          <a:stCxn id="76" idx="3"/>
          <a:endCxn id="78" idx="1"/>
        </xdr:cNvCxnSpPr>
      </xdr:nvCxnSpPr>
      <xdr:spPr>
        <a:xfrm flipV="1">
          <a:off x="99815788" y="16445926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143003</xdr:rowOff>
    </xdr:from>
    <xdr:to>
      <xdr:col>122</xdr:col>
      <xdr:colOff>536795</xdr:colOff>
      <xdr:row>112</xdr:row>
      <xdr:rowOff>55668</xdr:rowOff>
    </xdr:to>
    <xdr:cxnSp macro="">
      <xdr:nvCxnSpPr>
        <xdr:cNvPr id="88" name="Conector: angular 87">
          <a:extLst>
            <a:ext uri="{FF2B5EF4-FFF2-40B4-BE49-F238E27FC236}">
              <a16:creationId xmlns:a16="http://schemas.microsoft.com/office/drawing/2014/main" id="{AAA72007-DAA7-4539-8D6F-EE57226CDBD4}"/>
            </a:ext>
          </a:extLst>
        </xdr:cNvPr>
        <xdr:cNvCxnSpPr>
          <a:stCxn id="76" idx="3"/>
          <a:endCxn id="79" idx="1"/>
        </xdr:cNvCxnSpPr>
      </xdr:nvCxnSpPr>
      <xdr:spPr>
        <a:xfrm>
          <a:off x="99815788" y="16459328"/>
          <a:ext cx="1285957" cy="51323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48</xdr:row>
      <xdr:rowOff>148649</xdr:rowOff>
    </xdr:from>
    <xdr:to>
      <xdr:col>122</xdr:col>
      <xdr:colOff>545414</xdr:colOff>
      <xdr:row>85</xdr:row>
      <xdr:rowOff>136199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72930D1A-2281-4634-B823-CDA4A340293C}"/>
            </a:ext>
          </a:extLst>
        </xdr:cNvPr>
        <xdr:cNvCxnSpPr>
          <a:stCxn id="76" idx="3"/>
          <a:endCxn id="77" idx="1"/>
        </xdr:cNvCxnSpPr>
      </xdr:nvCxnSpPr>
      <xdr:spPr>
        <a:xfrm flipV="1">
          <a:off x="99815788" y="9340274"/>
          <a:ext cx="1294576" cy="71122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183058</xdr:colOff>
      <xdr:row>79</xdr:row>
      <xdr:rowOff>6030</xdr:rowOff>
    </xdr:from>
    <xdr:to>
      <xdr:col>161</xdr:col>
      <xdr:colOff>184633</xdr:colOff>
      <xdr:row>91</xdr:row>
      <xdr:rowOff>893</xdr:rowOff>
    </xdr:to>
    <xdr:graphicFrame macro="">
      <xdr:nvGraphicFramePr>
        <xdr:cNvPr id="90" name="Diagrama 89">
          <a:extLst>
            <a:ext uri="{FF2B5EF4-FFF2-40B4-BE49-F238E27FC236}">
              <a16:creationId xmlns:a16="http://schemas.microsoft.com/office/drawing/2014/main" id="{E273450A-E5E2-4889-AD1B-7BD235A7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139</xdr:col>
      <xdr:colOff>555179</xdr:colOff>
      <xdr:row>84</xdr:row>
      <xdr:rowOff>169716</xdr:rowOff>
    </xdr:from>
    <xdr:to>
      <xdr:col>141</xdr:col>
      <xdr:colOff>725508</xdr:colOff>
      <xdr:row>112</xdr:row>
      <xdr:rowOff>24345</xdr:rowOff>
    </xdr:to>
    <xdr:cxnSp macro="">
      <xdr:nvCxnSpPr>
        <xdr:cNvPr id="91" name="Conector: angular 90">
          <a:extLst>
            <a:ext uri="{FF2B5EF4-FFF2-40B4-BE49-F238E27FC236}">
              <a16:creationId xmlns:a16="http://schemas.microsoft.com/office/drawing/2014/main" id="{382CA448-CEE0-4734-98A4-E373E1BC2A43}"/>
            </a:ext>
          </a:extLst>
        </xdr:cNvPr>
        <xdr:cNvCxnSpPr>
          <a:stCxn id="73" idx="3"/>
          <a:endCxn id="80" idx="1"/>
        </xdr:cNvCxnSpPr>
      </xdr:nvCxnSpPr>
      <xdr:spPr>
        <a:xfrm flipV="1">
          <a:off x="114217004" y="16295541"/>
          <a:ext cx="1694329" cy="526482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505286</xdr:colOff>
      <xdr:row>48</xdr:row>
      <xdr:rowOff>141122</xdr:rowOff>
    </xdr:from>
    <xdr:to>
      <xdr:col>141</xdr:col>
      <xdr:colOff>725508</xdr:colOff>
      <xdr:row>84</xdr:row>
      <xdr:rowOff>169716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6A2BED93-99DF-440F-8854-98D7673F8390}"/>
            </a:ext>
          </a:extLst>
        </xdr:cNvPr>
        <xdr:cNvCxnSpPr>
          <a:stCxn id="72" idx="3"/>
          <a:endCxn id="80" idx="1"/>
        </xdr:cNvCxnSpPr>
      </xdr:nvCxnSpPr>
      <xdr:spPr>
        <a:xfrm>
          <a:off x="114167111" y="9332747"/>
          <a:ext cx="1744222" cy="696279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542271</xdr:colOff>
      <xdr:row>48</xdr:row>
      <xdr:rowOff>142645</xdr:rowOff>
    </xdr:from>
    <xdr:to>
      <xdr:col>130</xdr:col>
      <xdr:colOff>259030</xdr:colOff>
      <xdr:row>48</xdr:row>
      <xdr:rowOff>148649</xdr:rowOff>
    </xdr:to>
    <xdr:cxnSp macro="">
      <xdr:nvCxnSpPr>
        <xdr:cNvPr id="93" name="Conector: angular 92">
          <a:extLst>
            <a:ext uri="{FF2B5EF4-FFF2-40B4-BE49-F238E27FC236}">
              <a16:creationId xmlns:a16="http://schemas.microsoft.com/office/drawing/2014/main" id="{44840786-A46F-4848-B35E-764382710B49}"/>
            </a:ext>
          </a:extLst>
        </xdr:cNvPr>
        <xdr:cNvCxnSpPr>
          <a:cxnSpLocks/>
          <a:stCxn id="77" idx="3"/>
          <a:endCxn id="74" idx="1"/>
        </xdr:cNvCxnSpPr>
      </xdr:nvCxnSpPr>
      <xdr:spPr>
        <a:xfrm flipV="1">
          <a:off x="104155221" y="9334270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112</xdr:row>
      <xdr:rowOff>15026</xdr:rowOff>
    </xdr:from>
    <xdr:to>
      <xdr:col>129</xdr:col>
      <xdr:colOff>639785</xdr:colOff>
      <xdr:row>112</xdr:row>
      <xdr:rowOff>55668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956C2EA0-4F1F-46F5-8A37-1DB554213457}"/>
            </a:ext>
          </a:extLst>
        </xdr:cNvPr>
        <xdr:cNvCxnSpPr>
          <a:cxnSpLocks/>
          <a:stCxn id="79" idx="3"/>
          <a:endCxn id="75" idx="1"/>
        </xdr:cNvCxnSpPr>
      </xdr:nvCxnSpPr>
      <xdr:spPr>
        <a:xfrm flipV="1">
          <a:off x="104146602" y="21551051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54428</xdr:colOff>
      <xdr:row>79</xdr:row>
      <xdr:rowOff>163286</xdr:rowOff>
    </xdr:from>
    <xdr:to>
      <xdr:col>116</xdr:col>
      <xdr:colOff>56003</xdr:colOff>
      <xdr:row>91</xdr:row>
      <xdr:rowOff>156315</xdr:rowOff>
    </xdr:to>
    <xdr:graphicFrame macro="">
      <xdr:nvGraphicFramePr>
        <xdr:cNvPr id="95" name="Diagrama 94">
          <a:extLst>
            <a:ext uri="{FF2B5EF4-FFF2-40B4-BE49-F238E27FC236}">
              <a16:creationId xmlns:a16="http://schemas.microsoft.com/office/drawing/2014/main" id="{A3D801C4-C766-4263-BDF8-60D655D5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134</xdr:col>
      <xdr:colOff>260602</xdr:colOff>
      <xdr:row>48</xdr:row>
      <xdr:rowOff>141122</xdr:rowOff>
    </xdr:from>
    <xdr:to>
      <xdr:col>135</xdr:col>
      <xdr:colOff>503714</xdr:colOff>
      <xdr:row>48</xdr:row>
      <xdr:rowOff>142645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79150A82-2993-45FF-AB65-C01D6DBDBD31}"/>
            </a:ext>
          </a:extLst>
        </xdr:cNvPr>
        <xdr:cNvCxnSpPr>
          <a:cxnSpLocks/>
          <a:stCxn id="74" idx="3"/>
          <a:endCxn id="72" idx="1"/>
        </xdr:cNvCxnSpPr>
      </xdr:nvCxnSpPr>
      <xdr:spPr>
        <a:xfrm flipV="1">
          <a:off x="110112427" y="9332747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641357</xdr:colOff>
      <xdr:row>112</xdr:row>
      <xdr:rowOff>15026</xdr:rowOff>
    </xdr:from>
    <xdr:to>
      <xdr:col>135</xdr:col>
      <xdr:colOff>553607</xdr:colOff>
      <xdr:row>112</xdr:row>
      <xdr:rowOff>24345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3DAADA77-1C50-4272-987A-838A7608C93F}"/>
            </a:ext>
          </a:extLst>
        </xdr:cNvPr>
        <xdr:cNvCxnSpPr>
          <a:cxnSpLocks/>
          <a:stCxn id="75" idx="3"/>
          <a:endCxn id="73" idx="1"/>
        </xdr:cNvCxnSpPr>
      </xdr:nvCxnSpPr>
      <xdr:spPr>
        <a:xfrm>
          <a:off x="109731182" y="21551051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717557</xdr:colOff>
      <xdr:row>84</xdr:row>
      <xdr:rowOff>171983</xdr:rowOff>
    </xdr:from>
    <xdr:to>
      <xdr:col>146</xdr:col>
      <xdr:colOff>753175</xdr:colOff>
      <xdr:row>84</xdr:row>
      <xdr:rowOff>185116</xdr:rowOff>
    </xdr:to>
    <xdr:cxnSp macro="">
      <xdr:nvCxnSpPr>
        <xdr:cNvPr id="98" name="Conector: angular 97">
          <a:extLst>
            <a:ext uri="{FF2B5EF4-FFF2-40B4-BE49-F238E27FC236}">
              <a16:creationId xmlns:a16="http://schemas.microsoft.com/office/drawing/2014/main" id="{4FD00188-0351-4FF8-9934-79A8E291C5F5}"/>
            </a:ext>
          </a:extLst>
        </xdr:cNvPr>
        <xdr:cNvCxnSpPr>
          <a:stCxn id="80" idx="3"/>
          <a:endCxn id="81" idx="1"/>
        </xdr:cNvCxnSpPr>
      </xdr:nvCxnSpPr>
      <xdr:spPr>
        <a:xfrm>
          <a:off x="118951382" y="16297808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85</xdr:row>
      <xdr:rowOff>129601</xdr:rowOff>
    </xdr:from>
    <xdr:to>
      <xdr:col>126</xdr:col>
      <xdr:colOff>633439</xdr:colOff>
      <xdr:row>112</xdr:row>
      <xdr:rowOff>53400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7E35995F-8C72-4679-9FF0-DEFC07044136}"/>
            </a:ext>
          </a:extLst>
        </xdr:cNvPr>
        <xdr:cNvCxnSpPr>
          <a:stCxn id="79" idx="3"/>
          <a:endCxn id="78" idx="3"/>
        </xdr:cNvCxnSpPr>
      </xdr:nvCxnSpPr>
      <xdr:spPr>
        <a:xfrm flipV="1">
          <a:off x="104146602" y="16445926"/>
          <a:ext cx="99787" cy="514349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56003</xdr:colOff>
      <xdr:row>85</xdr:row>
      <xdr:rowOff>143003</xdr:rowOff>
    </xdr:from>
    <xdr:to>
      <xdr:col>117</xdr:col>
      <xdr:colOff>16213</xdr:colOff>
      <xdr:row>85</xdr:row>
      <xdr:rowOff>159800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E33AC88F-5203-4CEA-8E4C-965175C6957B}"/>
            </a:ext>
          </a:extLst>
        </xdr:cNvPr>
        <xdr:cNvCxnSpPr>
          <a:stCxn id="95" idx="3"/>
          <a:endCxn id="76" idx="1"/>
        </xdr:cNvCxnSpPr>
      </xdr:nvCxnSpPr>
      <xdr:spPr>
        <a:xfrm flipV="1">
          <a:off x="96048953" y="16459328"/>
          <a:ext cx="722210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754750</xdr:colOff>
      <xdr:row>84</xdr:row>
      <xdr:rowOff>176102</xdr:rowOff>
    </xdr:from>
    <xdr:to>
      <xdr:col>151</xdr:col>
      <xdr:colOff>743857</xdr:colOff>
      <xdr:row>84</xdr:row>
      <xdr:rowOff>185967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02815A56-254A-4B7B-B577-0F8C3862039B}"/>
            </a:ext>
          </a:extLst>
        </xdr:cNvPr>
        <xdr:cNvCxnSpPr>
          <a:stCxn id="81" idx="3"/>
          <a:endCxn id="82" idx="1"/>
        </xdr:cNvCxnSpPr>
      </xdr:nvCxnSpPr>
      <xdr:spPr>
        <a:xfrm flipV="1">
          <a:off x="122798575" y="16301927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745432</xdr:colOff>
      <xdr:row>84</xdr:row>
      <xdr:rowOff>176102</xdr:rowOff>
    </xdr:from>
    <xdr:to>
      <xdr:col>157</xdr:col>
      <xdr:colOff>183058</xdr:colOff>
      <xdr:row>84</xdr:row>
      <xdr:rowOff>188008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2FB856F6-1CDA-48DC-AF3A-CB8997494FD9}"/>
            </a:ext>
          </a:extLst>
        </xdr:cNvPr>
        <xdr:cNvCxnSpPr>
          <a:stCxn id="82" idx="3"/>
          <a:endCxn id="90" idx="1"/>
        </xdr:cNvCxnSpPr>
      </xdr:nvCxnSpPr>
      <xdr:spPr>
        <a:xfrm>
          <a:off x="126599257" y="16301927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391885</xdr:colOff>
      <xdr:row>8</xdr:row>
      <xdr:rowOff>182607</xdr:rowOff>
    </xdr:from>
    <xdr:to>
      <xdr:col>7</xdr:col>
      <xdr:colOff>1102178</xdr:colOff>
      <xdr:row>23</xdr:row>
      <xdr:rowOff>49801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D597E1-70F8-4767-B43E-E09564DE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561109</xdr:colOff>
      <xdr:row>20</xdr:row>
      <xdr:rowOff>62345</xdr:rowOff>
    </xdr:from>
    <xdr:to>
      <xdr:col>16</xdr:col>
      <xdr:colOff>1059872</xdr:colOff>
      <xdr:row>35</xdr:row>
      <xdr:rowOff>117763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CFF5C-56C4-E8D7-948B-55FC3DC7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CC83D-F832-4B28-AAB1-535094CDEE8B}" name="Tabla1" displayName="Tabla1" ref="C119:C126" totalsRowShown="0">
  <autoFilter ref="C119:C126" xr:uid="{F7DE61E0-B10D-44B3-A9E9-212140F30FE6}"/>
  <tableColumns count="1">
    <tableColumn id="1" xr3:uid="{693634BE-81F5-42CA-B795-92CD1440C337}" name="INTEGRANTES DEL PROYEC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A8A968-3F98-4CF9-8E15-84AF080BE00D}" name="Tabla13" displayName="Tabla13" ref="C90:C96" totalsRowShown="0">
  <autoFilter ref="C90:C96" xr:uid="{F7DE61E0-B10D-44B3-A9E9-212140F30FE6}"/>
  <tableColumns count="1">
    <tableColumn id="1" xr3:uid="{BE09018A-81A7-41A6-B54E-3D3247563CBE}" name="INTEGRANTES DEL PROYECTO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AA408-0DD3-40F2-ACCF-F29ED7C6EC5B}" name="Tabla14" displayName="Tabla14" ref="C119:C126" totalsRowShown="0">
  <autoFilter ref="C119:C126" xr:uid="{F7DE61E0-B10D-44B3-A9E9-212140F30FE6}"/>
  <tableColumns count="1">
    <tableColumn id="1" xr3:uid="{398891AB-B707-4A77-97D8-F5D7AE13CCE0}" name="INTEGRANTES DEL PROYEC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7CC8-201C-4F17-B7E2-DD466C47433A}">
  <sheetPr>
    <pageSetUpPr fitToPage="1"/>
  </sheetPr>
  <dimension ref="A1"/>
  <sheetViews>
    <sheetView showGridLines="0" topLeftCell="A19" zoomScale="55" zoomScaleNormal="55" workbookViewId="0">
      <pane xSplit="5388" topLeftCell="B1" activePane="topRight"/>
      <selection activeCell="B1" sqref="B1"/>
      <selection pane="topRight" activeCell="AT106" sqref="AT106"/>
    </sheetView>
  </sheetViews>
  <sheetFormatPr baseColWidth="10" defaultColWidth="11.44140625" defaultRowHeight="14.4" x14ac:dyDescent="0.3"/>
  <cols>
    <col min="8" max="8" width="22.5546875" customWidth="1"/>
    <col min="11" max="11" width="11.44140625" customWidth="1"/>
  </cols>
  <sheetData/>
  <pageMargins left="0.7" right="0.7" top="0.75" bottom="0.75" header="0.3" footer="0.3"/>
  <pageSetup paperSize="190" scale="24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EED0-C612-43B1-A618-FA17CA828362}">
  <dimension ref="A1:M126"/>
  <sheetViews>
    <sheetView showGridLines="0" zoomScale="103" zoomScaleNormal="130" workbookViewId="0">
      <pane ySplit="4" topLeftCell="A37" activePane="bottomLeft" state="frozen"/>
      <selection activeCell="C2" sqref="C2"/>
      <selection pane="bottomLeft" activeCell="C41" sqref="C41"/>
    </sheetView>
  </sheetViews>
  <sheetFormatPr baseColWidth="10" defaultColWidth="19.88671875" defaultRowHeight="14.4" x14ac:dyDescent="0.3"/>
  <cols>
    <col min="1" max="1" width="4.44140625" customWidth="1"/>
    <col min="2" max="2" width="4.6640625" bestFit="1" customWidth="1"/>
    <col min="3" max="3" width="96.109375" bestFit="1" customWidth="1"/>
    <col min="4" max="5" width="20.21875" style="1" bestFit="1" customWidth="1"/>
    <col min="6" max="7" width="21.33203125" style="1" bestFit="1" customWidth="1"/>
    <col min="8" max="8" width="20.21875" bestFit="1" customWidth="1"/>
    <col min="9" max="9" width="29.109375" bestFit="1" customWidth="1"/>
    <col min="10" max="10" width="48" style="1" bestFit="1" customWidth="1"/>
  </cols>
  <sheetData>
    <row r="1" spans="2:13" x14ac:dyDescent="0.3">
      <c r="C1" s="16" t="s">
        <v>0</v>
      </c>
      <c r="D1" s="17">
        <v>44403</v>
      </c>
      <c r="I1" s="95">
        <f>(SUM(I6:I26)+SUM(I29:I37))/COUNT(I6:I68)</f>
        <v>0.37903225806451613</v>
      </c>
      <c r="J1" s="96">
        <f>SUM(I6:I26)</f>
        <v>16.3</v>
      </c>
    </row>
    <row r="2" spans="2:13" x14ac:dyDescent="0.3">
      <c r="C2" s="16" t="s">
        <v>1</v>
      </c>
      <c r="D2" s="17">
        <v>45503</v>
      </c>
    </row>
    <row r="3" spans="2:13" x14ac:dyDescent="0.3">
      <c r="C3" s="15"/>
    </row>
    <row r="4" spans="2:13" ht="15.6" x14ac:dyDescent="0.3">
      <c r="B4" s="105" t="s">
        <v>2</v>
      </c>
      <c r="C4" s="105"/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3" t="s">
        <v>9</v>
      </c>
      <c r="K4" s="4" t="s">
        <v>10</v>
      </c>
      <c r="L4" s="4" t="s">
        <v>11</v>
      </c>
      <c r="M4" s="4" t="s">
        <v>12</v>
      </c>
    </row>
    <row r="5" spans="2:13" x14ac:dyDescent="0.3">
      <c r="B5" s="39" t="str">
        <f>"1."&amp;COUNTBLANK(A$5:A5)-1</f>
        <v>1.0</v>
      </c>
      <c r="C5" s="39" t="str">
        <f>B5&amp;" "&amp;"REALIZAR LA FORMULACIÓN DEL PROYECTO"</f>
        <v>1.0 REALIZAR LA FORMULACIÓN DEL PROYECTO</v>
      </c>
      <c r="D5" s="14"/>
      <c r="E5" s="14"/>
      <c r="F5" s="14"/>
      <c r="G5" s="14"/>
      <c r="H5" s="14"/>
      <c r="I5" s="51">
        <f>SUM(I6:I26)/COUNT(I6:I26)</f>
        <v>0.77619047619047621</v>
      </c>
      <c r="J5" s="24"/>
      <c r="K5" s="17">
        <v>44403</v>
      </c>
      <c r="L5" s="25">
        <f>SUM(L6:L26)</f>
        <v>125</v>
      </c>
      <c r="M5" s="17">
        <f>M26</f>
        <v>44528</v>
      </c>
    </row>
    <row r="6" spans="2:13" x14ac:dyDescent="0.3">
      <c r="B6" s="61" t="str">
        <f>"1."&amp;COUNTBLANK(A$5:A6)-1</f>
        <v>1.1</v>
      </c>
      <c r="C6" s="61" t="s">
        <v>157</v>
      </c>
      <c r="D6" s="19" t="s">
        <v>14</v>
      </c>
      <c r="E6" s="20" t="s">
        <v>19</v>
      </c>
      <c r="F6" s="19" t="s">
        <v>15</v>
      </c>
      <c r="G6" s="19" t="s">
        <v>17</v>
      </c>
      <c r="H6" s="19" t="s">
        <v>18</v>
      </c>
      <c r="I6" s="83">
        <v>1</v>
      </c>
      <c r="J6" s="84" t="s">
        <v>20</v>
      </c>
      <c r="K6" s="102">
        <f>K5</f>
        <v>44403</v>
      </c>
      <c r="L6" s="82">
        <v>4</v>
      </c>
      <c r="M6" s="102">
        <f>K6+L6</f>
        <v>44407</v>
      </c>
    </row>
    <row r="7" spans="2:13" x14ac:dyDescent="0.3">
      <c r="B7" s="61" t="str">
        <f>"1."&amp;COUNTBLANK(A$5:A7)-1</f>
        <v>1.2</v>
      </c>
      <c r="C7" s="61" t="s">
        <v>158</v>
      </c>
      <c r="D7" s="19" t="s">
        <v>14</v>
      </c>
      <c r="E7" s="20" t="s">
        <v>15</v>
      </c>
      <c r="F7" s="19" t="s">
        <v>155</v>
      </c>
      <c r="G7" s="18"/>
      <c r="H7" s="18"/>
      <c r="I7" s="83">
        <v>1</v>
      </c>
      <c r="J7" s="84" t="s">
        <v>22</v>
      </c>
      <c r="K7" s="102">
        <f>M6</f>
        <v>44407</v>
      </c>
      <c r="L7" s="82">
        <v>6</v>
      </c>
      <c r="M7" s="102">
        <f t="shared" ref="M7:M21" si="0">K7+L7</f>
        <v>44413</v>
      </c>
    </row>
    <row r="8" spans="2:13" ht="16.5" customHeight="1" x14ac:dyDescent="0.3">
      <c r="B8" s="61" t="str">
        <f>"1."&amp;COUNTBLANK(A$5:A8)-1</f>
        <v>1.3</v>
      </c>
      <c r="C8" s="61" t="s">
        <v>159</v>
      </c>
      <c r="D8" s="19" t="s">
        <v>17</v>
      </c>
      <c r="E8" s="20" t="s">
        <v>19</v>
      </c>
      <c r="F8" s="19" t="s">
        <v>16</v>
      </c>
      <c r="G8" s="20"/>
      <c r="H8" s="20"/>
      <c r="I8" s="83">
        <v>1</v>
      </c>
      <c r="J8" s="84" t="s">
        <v>24</v>
      </c>
      <c r="K8" s="102">
        <f t="shared" ref="K8" si="1">M7</f>
        <v>44413</v>
      </c>
      <c r="L8" s="82">
        <v>3</v>
      </c>
      <c r="M8" s="102">
        <f t="shared" si="0"/>
        <v>44416</v>
      </c>
    </row>
    <row r="9" spans="2:13" x14ac:dyDescent="0.3">
      <c r="B9" s="61" t="str">
        <f>"1."&amp;COUNTBLANK(A$5:A9)-1</f>
        <v>1.4</v>
      </c>
      <c r="C9" s="61" t="s">
        <v>160</v>
      </c>
      <c r="D9" s="19" t="s">
        <v>15</v>
      </c>
      <c r="E9" s="20" t="s">
        <v>17</v>
      </c>
      <c r="F9" s="19" t="s">
        <v>18</v>
      </c>
      <c r="G9" s="20" t="s">
        <v>19</v>
      </c>
      <c r="H9" s="20"/>
      <c r="I9" s="83">
        <v>1</v>
      </c>
      <c r="J9" s="84"/>
      <c r="K9" s="102">
        <f>M8</f>
        <v>44416</v>
      </c>
      <c r="L9" s="82">
        <v>8</v>
      </c>
      <c r="M9" s="102">
        <f t="shared" si="0"/>
        <v>44424</v>
      </c>
    </row>
    <row r="10" spans="2:13" x14ac:dyDescent="0.3">
      <c r="B10" s="61" t="str">
        <f>"1."&amp;COUNTBLANK(A$5:A10)-1</f>
        <v>1.5</v>
      </c>
      <c r="C10" s="61" t="s">
        <v>218</v>
      </c>
      <c r="D10" s="19" t="s">
        <v>14</v>
      </c>
      <c r="E10" s="20" t="s">
        <v>15</v>
      </c>
      <c r="F10" s="19" t="s">
        <v>17</v>
      </c>
      <c r="G10" s="20"/>
      <c r="H10" s="20"/>
      <c r="I10" s="83">
        <v>0.5</v>
      </c>
      <c r="J10" s="84" t="s">
        <v>212</v>
      </c>
      <c r="K10" s="102">
        <f t="shared" ref="K10:K26" si="2">M9</f>
        <v>44424</v>
      </c>
      <c r="L10" s="82">
        <v>8</v>
      </c>
      <c r="M10" s="102">
        <f t="shared" si="0"/>
        <v>44432</v>
      </c>
    </row>
    <row r="11" spans="2:13" x14ac:dyDescent="0.3">
      <c r="B11" s="61" t="str">
        <f>"1."&amp;COUNTBLANK(A$5:A11)-1</f>
        <v>1.6</v>
      </c>
      <c r="C11" s="61" t="s">
        <v>161</v>
      </c>
      <c r="D11" s="18" t="s">
        <v>17</v>
      </c>
      <c r="E11" s="20" t="s">
        <v>16</v>
      </c>
      <c r="F11" s="19"/>
      <c r="G11" s="18"/>
      <c r="H11" s="18"/>
      <c r="I11" s="85">
        <v>0.3</v>
      </c>
      <c r="J11" s="81"/>
      <c r="K11" s="102">
        <f t="shared" si="2"/>
        <v>44432</v>
      </c>
      <c r="L11" s="82">
        <v>7</v>
      </c>
      <c r="M11" s="102">
        <f t="shared" si="0"/>
        <v>44439</v>
      </c>
    </row>
    <row r="12" spans="2:13" x14ac:dyDescent="0.3">
      <c r="B12" s="61" t="str">
        <f>"1."&amp;COUNTBLANK(A$5:A12)-1</f>
        <v>1.7</v>
      </c>
      <c r="C12" s="61" t="s">
        <v>162</v>
      </c>
      <c r="D12" s="19" t="s">
        <v>18</v>
      </c>
      <c r="E12" s="20" t="s">
        <v>19</v>
      </c>
      <c r="F12" s="19" t="s">
        <v>17</v>
      </c>
      <c r="G12" s="19" t="s">
        <v>15</v>
      </c>
      <c r="H12" s="19"/>
      <c r="I12" s="85">
        <v>0.5</v>
      </c>
      <c r="J12" s="81"/>
      <c r="K12" s="102">
        <f>M11</f>
        <v>44439</v>
      </c>
      <c r="L12" s="82">
        <v>6</v>
      </c>
      <c r="M12" s="102">
        <f t="shared" si="0"/>
        <v>44445</v>
      </c>
    </row>
    <row r="13" spans="2:13" x14ac:dyDescent="0.3">
      <c r="B13" s="61" t="str">
        <f>"1."&amp;COUNTBLANK(A$5:A13)-1</f>
        <v>1.8</v>
      </c>
      <c r="C13" s="61" t="s">
        <v>163</v>
      </c>
      <c r="D13" s="97" t="s">
        <v>14</v>
      </c>
      <c r="E13" s="20" t="s">
        <v>15</v>
      </c>
      <c r="F13" s="19" t="s">
        <v>16</v>
      </c>
      <c r="G13" s="18" t="s">
        <v>17</v>
      </c>
      <c r="H13" s="18" t="s">
        <v>18</v>
      </c>
      <c r="I13" s="80">
        <v>0</v>
      </c>
      <c r="J13" s="81"/>
      <c r="K13" s="102">
        <f t="shared" si="2"/>
        <v>44445</v>
      </c>
      <c r="L13" s="82">
        <v>2</v>
      </c>
      <c r="M13" s="102">
        <f t="shared" si="0"/>
        <v>44447</v>
      </c>
    </row>
    <row r="14" spans="2:13" x14ac:dyDescent="0.3">
      <c r="B14" s="61" t="str">
        <f>"1."&amp;COUNTBLANK(A$5:A14)-1</f>
        <v>1.9</v>
      </c>
      <c r="C14" s="61" t="s">
        <v>164</v>
      </c>
      <c r="D14" s="21" t="s">
        <v>15</v>
      </c>
      <c r="E14" s="20" t="s">
        <v>18</v>
      </c>
      <c r="F14" s="19"/>
      <c r="G14" s="21"/>
      <c r="H14" s="21"/>
      <c r="I14" s="85">
        <v>1</v>
      </c>
      <c r="J14" s="81" t="s">
        <v>31</v>
      </c>
      <c r="K14" s="102">
        <f t="shared" si="2"/>
        <v>44447</v>
      </c>
      <c r="L14" s="82">
        <v>5</v>
      </c>
      <c r="M14" s="102">
        <f t="shared" si="0"/>
        <v>44452</v>
      </c>
    </row>
    <row r="15" spans="2:13" x14ac:dyDescent="0.3">
      <c r="B15" s="61" t="str">
        <f>"1."&amp;COUNTBLANK(A$5:A15)-1</f>
        <v>1.10</v>
      </c>
      <c r="C15" s="61" t="s">
        <v>165</v>
      </c>
      <c r="D15" s="98" t="s">
        <v>15</v>
      </c>
      <c r="E15" s="20" t="s">
        <v>18</v>
      </c>
      <c r="F15" s="19" t="s">
        <v>16</v>
      </c>
      <c r="G15" s="19"/>
      <c r="H15" s="19"/>
      <c r="I15" s="80">
        <v>1</v>
      </c>
      <c r="J15" s="81" t="s">
        <v>33</v>
      </c>
      <c r="K15" s="102">
        <f t="shared" si="2"/>
        <v>44452</v>
      </c>
      <c r="L15" s="82">
        <v>7</v>
      </c>
      <c r="M15" s="102">
        <f t="shared" si="0"/>
        <v>44459</v>
      </c>
    </row>
    <row r="16" spans="2:13" x14ac:dyDescent="0.3">
      <c r="B16" s="61" t="str">
        <f>"1."&amp;COUNTBLANK(A$5:A16)-1</f>
        <v>1.11</v>
      </c>
      <c r="C16" s="61" t="s">
        <v>166</v>
      </c>
      <c r="D16" s="99" t="s">
        <v>14</v>
      </c>
      <c r="E16" s="100" t="s">
        <v>15</v>
      </c>
      <c r="F16" s="100" t="s">
        <v>17</v>
      </c>
      <c r="G16" s="100"/>
      <c r="H16" s="100"/>
      <c r="I16" s="80">
        <v>1</v>
      </c>
      <c r="J16" s="81" t="s">
        <v>35</v>
      </c>
      <c r="K16" s="102">
        <f t="shared" si="2"/>
        <v>44459</v>
      </c>
      <c r="L16" s="82">
        <v>9</v>
      </c>
      <c r="M16" s="102">
        <f t="shared" si="0"/>
        <v>44468</v>
      </c>
    </row>
    <row r="17" spans="1:13" x14ac:dyDescent="0.3">
      <c r="B17" s="61" t="str">
        <f>"1."&amp;COUNTBLANK(A$5:A17)-1</f>
        <v>1.12</v>
      </c>
      <c r="C17" s="61" t="s">
        <v>167</v>
      </c>
      <c r="D17" s="101" t="s">
        <v>15</v>
      </c>
      <c r="E17" s="20" t="s">
        <v>17</v>
      </c>
      <c r="F17" s="20"/>
      <c r="G17" s="20"/>
      <c r="H17" s="20"/>
      <c r="I17" s="80">
        <v>0.2</v>
      </c>
      <c r="J17" s="81"/>
      <c r="K17" s="102">
        <f t="shared" si="2"/>
        <v>44468</v>
      </c>
      <c r="L17" s="82">
        <v>5</v>
      </c>
      <c r="M17" s="102">
        <f t="shared" si="0"/>
        <v>44473</v>
      </c>
    </row>
    <row r="18" spans="1:13" s="87" customFormat="1" ht="15.75" customHeight="1" x14ac:dyDescent="0.3">
      <c r="A18"/>
      <c r="B18" s="61" t="str">
        <f>"1."&amp;COUNTBLANK(A$5:A18)-1</f>
        <v>1.13</v>
      </c>
      <c r="C18" s="61" t="s">
        <v>168</v>
      </c>
      <c r="D18" s="98" t="s">
        <v>15</v>
      </c>
      <c r="E18" s="19" t="s">
        <v>14</v>
      </c>
      <c r="F18" s="19" t="s">
        <v>18</v>
      </c>
      <c r="G18" s="19"/>
      <c r="H18" s="19"/>
      <c r="I18" s="80">
        <v>1</v>
      </c>
      <c r="J18" s="81"/>
      <c r="K18" s="102">
        <f t="shared" si="2"/>
        <v>44473</v>
      </c>
      <c r="L18" s="82">
        <v>9</v>
      </c>
      <c r="M18" s="102">
        <f t="shared" si="0"/>
        <v>44482</v>
      </c>
    </row>
    <row r="19" spans="1:13" s="87" customFormat="1" x14ac:dyDescent="0.3">
      <c r="A19"/>
      <c r="B19" s="61" t="str">
        <f>"1."&amp;COUNTBLANK(A$5:A19)-1</f>
        <v>1.14</v>
      </c>
      <c r="C19" s="61" t="s">
        <v>169</v>
      </c>
      <c r="D19" s="99" t="s">
        <v>14</v>
      </c>
      <c r="E19" s="100" t="s">
        <v>15</v>
      </c>
      <c r="F19" s="19" t="s">
        <v>16</v>
      </c>
      <c r="G19" s="100"/>
      <c r="H19" s="100"/>
      <c r="I19" s="80">
        <v>1</v>
      </c>
      <c r="J19" s="81"/>
      <c r="K19" s="102">
        <f t="shared" si="2"/>
        <v>44482</v>
      </c>
      <c r="L19" s="82">
        <v>7</v>
      </c>
      <c r="M19" s="102">
        <f t="shared" si="0"/>
        <v>44489</v>
      </c>
    </row>
    <row r="20" spans="1:13" x14ac:dyDescent="0.3">
      <c r="B20" s="61" t="str">
        <f>"1."&amp;COUNTBLANK(A$5:A20)-1</f>
        <v>1.15</v>
      </c>
      <c r="C20" s="61" t="s">
        <v>170</v>
      </c>
      <c r="D20" s="101" t="s">
        <v>14</v>
      </c>
      <c r="E20" s="20" t="s">
        <v>15</v>
      </c>
      <c r="F20" s="19" t="s">
        <v>18</v>
      </c>
      <c r="G20" s="20" t="s">
        <v>17</v>
      </c>
      <c r="H20" s="20"/>
      <c r="I20" s="80">
        <v>1</v>
      </c>
      <c r="J20" s="81"/>
      <c r="K20" s="102">
        <f t="shared" si="2"/>
        <v>44489</v>
      </c>
      <c r="L20" s="82">
        <v>2</v>
      </c>
      <c r="M20" s="102">
        <f t="shared" si="0"/>
        <v>44491</v>
      </c>
    </row>
    <row r="21" spans="1:13" x14ac:dyDescent="0.3">
      <c r="B21" s="61" t="str">
        <f>"1."&amp;COUNTBLANK(A$5:A21)-1</f>
        <v>1.16</v>
      </c>
      <c r="C21" s="61" t="s">
        <v>171</v>
      </c>
      <c r="D21" s="97" t="s">
        <v>15</v>
      </c>
      <c r="E21" s="18" t="s">
        <v>14</v>
      </c>
      <c r="F21" s="19" t="s">
        <v>18</v>
      </c>
      <c r="G21" s="18" t="s">
        <v>17</v>
      </c>
      <c r="H21" s="18"/>
      <c r="I21" s="60">
        <v>0.8</v>
      </c>
      <c r="J21" s="9" t="s">
        <v>40</v>
      </c>
      <c r="K21" s="102">
        <f t="shared" si="2"/>
        <v>44491</v>
      </c>
      <c r="L21" s="2">
        <v>5</v>
      </c>
      <c r="M21" s="102">
        <f t="shared" si="0"/>
        <v>44496</v>
      </c>
    </row>
    <row r="22" spans="1:13" x14ac:dyDescent="0.3">
      <c r="B22" s="61" t="str">
        <f>"1."&amp;COUNTBLANK(A$5:A22)-1</f>
        <v>1.17</v>
      </c>
      <c r="C22" s="61" t="s">
        <v>172</v>
      </c>
      <c r="D22" s="18" t="s">
        <v>14</v>
      </c>
      <c r="E22" s="18" t="s">
        <v>15</v>
      </c>
      <c r="F22" s="19"/>
      <c r="G22" s="18"/>
      <c r="H22" s="18"/>
      <c r="I22" s="37">
        <v>1</v>
      </c>
      <c r="J22" s="9" t="s">
        <v>42</v>
      </c>
      <c r="K22" s="102">
        <f t="shared" si="2"/>
        <v>44496</v>
      </c>
      <c r="L22" s="30">
        <v>5</v>
      </c>
      <c r="M22" s="102">
        <f>K22+L22</f>
        <v>44501</v>
      </c>
    </row>
    <row r="23" spans="1:13" ht="12" customHeight="1" x14ac:dyDescent="0.3">
      <c r="B23" s="61" t="str">
        <f>"1."&amp;COUNTBLANK(A$5:A23)-1</f>
        <v>1.18</v>
      </c>
      <c r="C23" s="61" t="s">
        <v>173</v>
      </c>
      <c r="D23" s="19" t="s">
        <v>15</v>
      </c>
      <c r="E23" s="21"/>
      <c r="F23" s="19"/>
      <c r="G23" s="19"/>
      <c r="H23" s="19"/>
      <c r="I23" s="37">
        <v>1</v>
      </c>
      <c r="J23" s="10" t="s">
        <v>44</v>
      </c>
      <c r="K23" s="102">
        <f t="shared" si="2"/>
        <v>44501</v>
      </c>
      <c r="L23" s="30">
        <v>7</v>
      </c>
      <c r="M23" s="102">
        <f t="shared" ref="M23:M37" si="3">K23+L23</f>
        <v>44508</v>
      </c>
    </row>
    <row r="24" spans="1:13" ht="15" customHeight="1" x14ac:dyDescent="0.3">
      <c r="B24" s="61" t="str">
        <f>"1."&amp;COUNTBLANK(A$5:A24)-1</f>
        <v>1.19</v>
      </c>
      <c r="C24" s="61" t="s">
        <v>174</v>
      </c>
      <c r="D24" s="18" t="s">
        <v>17</v>
      </c>
      <c r="E24" s="18" t="s">
        <v>18</v>
      </c>
      <c r="F24" s="18" t="s">
        <v>19</v>
      </c>
      <c r="G24" s="18"/>
      <c r="H24" s="18"/>
      <c r="I24" s="37">
        <v>1</v>
      </c>
      <c r="J24" s="10" t="s">
        <v>44</v>
      </c>
      <c r="K24" s="102">
        <f t="shared" si="2"/>
        <v>44508</v>
      </c>
      <c r="L24" s="30">
        <v>7</v>
      </c>
      <c r="M24" s="102">
        <f t="shared" si="3"/>
        <v>44515</v>
      </c>
    </row>
    <row r="25" spans="1:13" x14ac:dyDescent="0.3">
      <c r="B25" s="103" t="str">
        <f>"1."&amp;COUNTBLANK(A$5:A25)-1</f>
        <v>1.20</v>
      </c>
      <c r="C25" s="103" t="s">
        <v>175</v>
      </c>
      <c r="D25" s="19" t="s">
        <v>14</v>
      </c>
      <c r="E25" s="20" t="s">
        <v>15</v>
      </c>
      <c r="F25" s="19"/>
      <c r="G25" s="19"/>
      <c r="H25" s="19"/>
      <c r="I25" s="37">
        <v>0</v>
      </c>
      <c r="J25" s="10"/>
      <c r="K25" s="102">
        <f t="shared" si="2"/>
        <v>44515</v>
      </c>
      <c r="L25" s="30">
        <v>6</v>
      </c>
      <c r="M25" s="102">
        <f t="shared" si="3"/>
        <v>44521</v>
      </c>
    </row>
    <row r="26" spans="1:13" x14ac:dyDescent="0.3">
      <c r="B26" s="61" t="str">
        <f>"1."&amp;COUNTBLANK(A$5:A26)-1</f>
        <v>1.21</v>
      </c>
      <c r="C26" s="61" t="s">
        <v>219</v>
      </c>
      <c r="D26" s="19" t="s">
        <v>17</v>
      </c>
      <c r="E26" s="20"/>
      <c r="F26" s="19"/>
      <c r="G26" s="19"/>
      <c r="H26" s="19"/>
      <c r="I26" s="37">
        <v>1</v>
      </c>
      <c r="J26" s="27"/>
      <c r="K26" s="102">
        <f t="shared" si="2"/>
        <v>44521</v>
      </c>
      <c r="L26" s="30">
        <v>7</v>
      </c>
      <c r="M26" s="102">
        <f t="shared" si="3"/>
        <v>44528</v>
      </c>
    </row>
    <row r="27" spans="1:13" x14ac:dyDescent="0.3">
      <c r="B27" s="40" t="str">
        <f>"2."&amp;COUNTBLANK(A$27:A27)-1</f>
        <v>2.0</v>
      </c>
      <c r="C27" s="40" t="s">
        <v>215</v>
      </c>
      <c r="D27" s="14"/>
      <c r="E27" s="14"/>
      <c r="F27" s="14"/>
      <c r="G27" s="14"/>
      <c r="H27" s="14"/>
      <c r="I27" s="51">
        <f>SUM(I29:I37)/COUNT(I28:I37)</f>
        <v>0.8</v>
      </c>
      <c r="J27" s="24"/>
      <c r="K27" s="17">
        <v>44597</v>
      </c>
      <c r="L27" s="28">
        <f>SUM(L28:L37)</f>
        <v>116</v>
      </c>
      <c r="M27" s="17">
        <f>M37</f>
        <v>44705</v>
      </c>
    </row>
    <row r="28" spans="1:13" x14ac:dyDescent="0.3">
      <c r="B28" s="61" t="str">
        <f>"2."&amp;COUNTBLANK(A$27:A28)-1</f>
        <v>2.1</v>
      </c>
      <c r="C28" s="61" t="s">
        <v>176</v>
      </c>
      <c r="D28" s="19" t="s">
        <v>17</v>
      </c>
      <c r="E28" s="20" t="s">
        <v>15</v>
      </c>
      <c r="F28" s="18"/>
      <c r="G28" s="18"/>
      <c r="H28" s="18"/>
      <c r="I28" s="37">
        <v>1</v>
      </c>
      <c r="J28" s="7"/>
      <c r="K28" s="102">
        <f>K27</f>
        <v>44597</v>
      </c>
      <c r="L28" s="53">
        <v>3</v>
      </c>
      <c r="M28" s="102">
        <f>K28+L28</f>
        <v>44600</v>
      </c>
    </row>
    <row r="29" spans="1:13" x14ac:dyDescent="0.3">
      <c r="B29" s="61" t="str">
        <f>"2."&amp;COUNTBLANK(A$27:A29)-1</f>
        <v>2.2</v>
      </c>
      <c r="C29" s="61" t="s">
        <v>177</v>
      </c>
      <c r="D29" s="18" t="s">
        <v>17</v>
      </c>
      <c r="E29" s="20" t="s">
        <v>19</v>
      </c>
      <c r="F29" s="19"/>
      <c r="G29" s="19"/>
      <c r="H29" s="19"/>
      <c r="I29" s="37">
        <v>1</v>
      </c>
      <c r="J29" s="10" t="s">
        <v>50</v>
      </c>
      <c r="K29" s="102">
        <f>M28</f>
        <v>44600</v>
      </c>
      <c r="L29" s="30">
        <v>15</v>
      </c>
      <c r="M29" s="102">
        <f>K29+L29</f>
        <v>44615</v>
      </c>
    </row>
    <row r="30" spans="1:13" x14ac:dyDescent="0.3">
      <c r="B30" s="61" t="str">
        <f>"2."&amp;COUNTBLANK(A$27:A30)-1</f>
        <v>2.3</v>
      </c>
      <c r="C30" s="61" t="s">
        <v>178</v>
      </c>
      <c r="D30" s="19" t="s">
        <v>14</v>
      </c>
      <c r="E30" s="20" t="s">
        <v>15</v>
      </c>
      <c r="F30" s="18"/>
      <c r="G30" s="18"/>
      <c r="H30" s="18"/>
      <c r="I30" s="37">
        <v>1</v>
      </c>
      <c r="J30" s="10" t="s">
        <v>52</v>
      </c>
      <c r="K30" s="102">
        <f t="shared" ref="K30:K36" si="4">M29</f>
        <v>44615</v>
      </c>
      <c r="L30" s="30">
        <v>11</v>
      </c>
      <c r="M30" s="102">
        <f t="shared" si="3"/>
        <v>44626</v>
      </c>
    </row>
    <row r="31" spans="1:13" x14ac:dyDescent="0.3">
      <c r="B31" s="61" t="str">
        <f>"2."&amp;COUNTBLANK(A$27:A31)-1</f>
        <v>2.4</v>
      </c>
      <c r="C31" s="61" t="s">
        <v>179</v>
      </c>
      <c r="D31" s="19" t="s">
        <v>18</v>
      </c>
      <c r="E31" s="20" t="s">
        <v>19</v>
      </c>
      <c r="F31" s="18"/>
      <c r="G31" s="18"/>
      <c r="H31" s="18"/>
      <c r="I31" s="37">
        <v>0.2</v>
      </c>
      <c r="J31" s="31" t="s">
        <v>56</v>
      </c>
      <c r="K31" s="102">
        <f t="shared" si="4"/>
        <v>44626</v>
      </c>
      <c r="L31" s="2">
        <v>27</v>
      </c>
      <c r="M31" s="102">
        <f t="shared" si="3"/>
        <v>44653</v>
      </c>
    </row>
    <row r="32" spans="1:13" x14ac:dyDescent="0.3">
      <c r="B32" s="61" t="str">
        <f>"2."&amp;COUNTBLANK(A$27:A32)-1</f>
        <v>2.5</v>
      </c>
      <c r="C32" s="61" t="s">
        <v>180</v>
      </c>
      <c r="D32" s="19" t="s">
        <v>18</v>
      </c>
      <c r="E32" s="20" t="s">
        <v>19</v>
      </c>
      <c r="F32" s="18"/>
      <c r="G32" s="18"/>
      <c r="H32" s="18"/>
      <c r="I32" s="37">
        <v>1</v>
      </c>
      <c r="J32" s="7"/>
      <c r="K32" s="102">
        <f t="shared" si="4"/>
        <v>44653</v>
      </c>
      <c r="L32" s="53">
        <v>11</v>
      </c>
      <c r="M32" s="102">
        <f>K32+L32</f>
        <v>44664</v>
      </c>
    </row>
    <row r="33" spans="2:13" x14ac:dyDescent="0.3">
      <c r="B33" s="61" t="str">
        <f>"2."&amp;COUNTBLANK(A$27:A33)-1</f>
        <v>2.6</v>
      </c>
      <c r="C33" s="61" t="s">
        <v>181</v>
      </c>
      <c r="D33" s="18" t="s">
        <v>18</v>
      </c>
      <c r="E33" s="18" t="s">
        <v>67</v>
      </c>
      <c r="F33" s="18" t="s">
        <v>217</v>
      </c>
      <c r="G33" s="18"/>
      <c r="H33" s="18"/>
      <c r="I33" s="37"/>
      <c r="J33" s="7"/>
      <c r="K33" s="102">
        <f t="shared" si="4"/>
        <v>44664</v>
      </c>
      <c r="L33" s="53">
        <v>8</v>
      </c>
      <c r="M33" s="102">
        <f>K33+L33</f>
        <v>44672</v>
      </c>
    </row>
    <row r="34" spans="2:13" x14ac:dyDescent="0.3">
      <c r="B34" s="61" t="str">
        <f>"2."&amp;COUNTBLANK(A$27:A34)-1</f>
        <v>2.7</v>
      </c>
      <c r="C34" s="61" t="s">
        <v>182</v>
      </c>
      <c r="D34" s="18" t="s">
        <v>15</v>
      </c>
      <c r="E34" s="18"/>
      <c r="F34" s="18"/>
      <c r="G34" s="18"/>
      <c r="H34" s="18"/>
      <c r="I34" s="37">
        <v>1</v>
      </c>
      <c r="J34" s="31" t="s">
        <v>57</v>
      </c>
      <c r="K34" s="102">
        <f t="shared" si="4"/>
        <v>44672</v>
      </c>
      <c r="L34" s="2">
        <v>9</v>
      </c>
      <c r="M34" s="102">
        <f t="shared" si="3"/>
        <v>44681</v>
      </c>
    </row>
    <row r="35" spans="2:13" x14ac:dyDescent="0.3">
      <c r="B35" s="61" t="str">
        <f>"2."&amp;COUNTBLANK(A$27:A35)-1</f>
        <v>2.8</v>
      </c>
      <c r="C35" s="61" t="s">
        <v>183</v>
      </c>
      <c r="D35" s="18" t="s">
        <v>15</v>
      </c>
      <c r="E35" s="18"/>
      <c r="F35" s="18"/>
      <c r="G35" s="18"/>
      <c r="H35" s="18"/>
      <c r="I35" s="37">
        <v>1</v>
      </c>
      <c r="J35" s="31" t="s">
        <v>58</v>
      </c>
      <c r="K35" s="102">
        <f t="shared" si="4"/>
        <v>44681</v>
      </c>
      <c r="L35" s="2">
        <v>7</v>
      </c>
      <c r="M35" s="102">
        <f t="shared" si="3"/>
        <v>44688</v>
      </c>
    </row>
    <row r="36" spans="2:13" x14ac:dyDescent="0.3">
      <c r="B36" s="61" t="str">
        <f>"2."&amp;COUNTBLANK(A$27:A36)-1</f>
        <v>2.9</v>
      </c>
      <c r="C36" s="61" t="s">
        <v>213</v>
      </c>
      <c r="D36" s="18" t="s">
        <v>18</v>
      </c>
      <c r="E36" s="18" t="s">
        <v>67</v>
      </c>
      <c r="F36" s="18" t="s">
        <v>217</v>
      </c>
      <c r="G36" s="18" t="s">
        <v>19</v>
      </c>
      <c r="H36" s="18" t="s">
        <v>17</v>
      </c>
      <c r="I36" s="37">
        <v>1</v>
      </c>
      <c r="J36" s="31" t="s">
        <v>24</v>
      </c>
      <c r="K36" s="102">
        <f t="shared" si="4"/>
        <v>44688</v>
      </c>
      <c r="L36" s="2">
        <v>8</v>
      </c>
      <c r="M36" s="102">
        <f t="shared" si="3"/>
        <v>44696</v>
      </c>
    </row>
    <row r="37" spans="2:13" x14ac:dyDescent="0.3">
      <c r="B37" s="61" t="str">
        <f>"2."&amp;COUNTBLANK(A$27:A37)-1</f>
        <v>2.10</v>
      </c>
      <c r="C37" s="61" t="s">
        <v>184</v>
      </c>
      <c r="D37" s="18" t="s">
        <v>18</v>
      </c>
      <c r="E37" s="18" t="s">
        <v>156</v>
      </c>
      <c r="F37" s="18"/>
      <c r="G37" s="18"/>
      <c r="H37" s="18"/>
      <c r="I37" s="37">
        <v>1</v>
      </c>
      <c r="J37" s="31" t="s">
        <v>59</v>
      </c>
      <c r="K37" s="102">
        <f>M35</f>
        <v>44688</v>
      </c>
      <c r="L37" s="2">
        <v>17</v>
      </c>
      <c r="M37" s="102">
        <f t="shared" si="3"/>
        <v>44705</v>
      </c>
    </row>
    <row r="38" spans="2:13" x14ac:dyDescent="0.3">
      <c r="B38" s="64" t="str">
        <f>"3."&amp;COUNTBLANK(A$38:A38)-1</f>
        <v>3.0</v>
      </c>
      <c r="C38" s="40" t="s">
        <v>60</v>
      </c>
      <c r="D38" s="14"/>
      <c r="E38" s="14"/>
      <c r="F38" s="14"/>
      <c r="G38" s="14"/>
      <c r="H38" s="14"/>
      <c r="I38" s="51">
        <f>SUM(I39:I47)/COUNT(I39:I47)</f>
        <v>0.3666666666666667</v>
      </c>
      <c r="J38" s="24"/>
      <c r="K38" s="17">
        <v>44774</v>
      </c>
      <c r="L38" s="28">
        <f>SUM(L39:L47)</f>
        <v>120</v>
      </c>
      <c r="M38" s="17">
        <f>K38+L38</f>
        <v>44894</v>
      </c>
    </row>
    <row r="39" spans="2:13" ht="15.75" customHeight="1" x14ac:dyDescent="0.3">
      <c r="B39" s="64" t="str">
        <f>"3."&amp;COUNTBLANK(A$38:A39)-1</f>
        <v>3.1</v>
      </c>
      <c r="C39" s="32" t="s">
        <v>186</v>
      </c>
      <c r="D39" s="18" t="s">
        <v>17</v>
      </c>
      <c r="E39" s="18" t="s">
        <v>14</v>
      </c>
      <c r="F39" s="18"/>
      <c r="G39" s="18"/>
      <c r="H39" s="18"/>
      <c r="I39" s="37">
        <v>1</v>
      </c>
      <c r="J39" s="7" t="s">
        <v>62</v>
      </c>
      <c r="K39" s="102">
        <f>K38</f>
        <v>44774</v>
      </c>
      <c r="L39" s="2">
        <v>23</v>
      </c>
      <c r="M39" s="102">
        <f>K39+L39</f>
        <v>44797</v>
      </c>
    </row>
    <row r="40" spans="2:13" x14ac:dyDescent="0.3">
      <c r="B40" s="64" t="str">
        <f>"3."&amp;COUNTBLANK(A$38:A40)-1</f>
        <v>3.2</v>
      </c>
      <c r="C40" s="61" t="s">
        <v>187</v>
      </c>
      <c r="D40" s="18" t="s">
        <v>67</v>
      </c>
      <c r="E40" s="18"/>
      <c r="F40" s="18"/>
      <c r="G40" s="18"/>
      <c r="H40" s="18"/>
      <c r="I40" s="37">
        <v>1</v>
      </c>
      <c r="J40" s="7" t="s">
        <v>64</v>
      </c>
      <c r="K40" s="102">
        <f>M39</f>
        <v>44797</v>
      </c>
      <c r="L40" s="2">
        <v>15</v>
      </c>
      <c r="M40" s="102">
        <f t="shared" ref="M40:M67" si="5">K40+L40</f>
        <v>44812</v>
      </c>
    </row>
    <row r="41" spans="2:13" x14ac:dyDescent="0.3">
      <c r="B41" s="64" t="str">
        <f>"3."&amp;COUNTBLANK(A$38:A41)-1</f>
        <v>3.3</v>
      </c>
      <c r="C41" s="61" t="s">
        <v>188</v>
      </c>
      <c r="D41" s="18" t="s">
        <v>67</v>
      </c>
      <c r="E41" s="18"/>
      <c r="F41" s="18"/>
      <c r="G41" s="18"/>
      <c r="H41" s="18"/>
      <c r="I41" s="37">
        <v>1</v>
      </c>
      <c r="J41" s="7" t="s">
        <v>66</v>
      </c>
      <c r="K41" s="102">
        <f t="shared" ref="K41:K47" si="6">M40</f>
        <v>44812</v>
      </c>
      <c r="L41" s="2">
        <v>15</v>
      </c>
      <c r="M41" s="102">
        <f t="shared" si="5"/>
        <v>44827</v>
      </c>
    </row>
    <row r="42" spans="2:13" x14ac:dyDescent="0.3">
      <c r="B42" s="64" t="str">
        <f>"3."&amp;COUNTBLANK(A$38:A42)-1</f>
        <v>3.4</v>
      </c>
      <c r="C42" s="32" t="s">
        <v>189</v>
      </c>
      <c r="D42" s="18" t="s">
        <v>15</v>
      </c>
      <c r="E42" s="18" t="s">
        <v>155</v>
      </c>
      <c r="F42" s="18"/>
      <c r="G42" s="18"/>
      <c r="H42" s="18"/>
      <c r="I42" s="37">
        <v>0</v>
      </c>
      <c r="J42" s="6"/>
      <c r="K42" s="102">
        <f t="shared" si="6"/>
        <v>44827</v>
      </c>
      <c r="L42" s="2">
        <v>12</v>
      </c>
      <c r="M42" s="102">
        <f t="shared" si="5"/>
        <v>44839</v>
      </c>
    </row>
    <row r="43" spans="2:13" x14ac:dyDescent="0.3">
      <c r="B43" s="64" t="str">
        <f>"3."&amp;COUNTBLANK(A$38:A43)-1</f>
        <v>3.5</v>
      </c>
      <c r="C43" s="61" t="s">
        <v>214</v>
      </c>
      <c r="D43" s="18" t="s">
        <v>18</v>
      </c>
      <c r="E43" s="18" t="s">
        <v>14</v>
      </c>
      <c r="F43" s="18"/>
      <c r="G43" s="18"/>
      <c r="H43" s="18"/>
      <c r="I43" s="37">
        <v>0.2</v>
      </c>
      <c r="J43" s="6"/>
      <c r="K43" s="102">
        <f t="shared" si="6"/>
        <v>44839</v>
      </c>
      <c r="L43" s="2">
        <v>9</v>
      </c>
      <c r="M43" s="102">
        <f t="shared" si="5"/>
        <v>44848</v>
      </c>
    </row>
    <row r="44" spans="2:13" ht="15.75" customHeight="1" x14ac:dyDescent="0.3">
      <c r="B44" s="64" t="str">
        <f>"3."&amp;COUNTBLANK(A$38:A44)-1</f>
        <v>3.6</v>
      </c>
      <c r="C44" s="61" t="s">
        <v>190</v>
      </c>
      <c r="D44" s="18" t="s">
        <v>18</v>
      </c>
      <c r="E44" s="18" t="s">
        <v>15</v>
      </c>
      <c r="F44" s="18" t="s">
        <v>19</v>
      </c>
      <c r="G44" s="18" t="s">
        <v>17</v>
      </c>
      <c r="H44" s="18" t="s">
        <v>14</v>
      </c>
      <c r="I44" s="37">
        <v>0.1</v>
      </c>
      <c r="J44" s="26" t="s">
        <v>71</v>
      </c>
      <c r="K44" s="102">
        <f t="shared" si="6"/>
        <v>44848</v>
      </c>
      <c r="L44" s="2">
        <v>13</v>
      </c>
      <c r="M44" s="102">
        <f t="shared" si="5"/>
        <v>44861</v>
      </c>
    </row>
    <row r="45" spans="2:13" x14ac:dyDescent="0.3">
      <c r="B45" s="64" t="str">
        <f>"3."&amp;COUNTBLANK(A$38:A45)-1</f>
        <v>3.7</v>
      </c>
      <c r="C45" s="32" t="s">
        <v>191</v>
      </c>
      <c r="D45" s="18" t="s">
        <v>14</v>
      </c>
      <c r="E45" s="18" t="s">
        <v>18</v>
      </c>
      <c r="F45" s="18" t="s">
        <v>17</v>
      </c>
      <c r="G45" s="18" t="s">
        <v>18</v>
      </c>
      <c r="H45" s="18"/>
      <c r="I45" s="37">
        <v>0</v>
      </c>
      <c r="J45" s="5"/>
      <c r="K45" s="102">
        <f t="shared" si="6"/>
        <v>44861</v>
      </c>
      <c r="L45" s="2">
        <v>19</v>
      </c>
      <c r="M45" s="102">
        <f t="shared" si="5"/>
        <v>44880</v>
      </c>
    </row>
    <row r="46" spans="2:13" x14ac:dyDescent="0.3">
      <c r="B46" s="64" t="str">
        <f>"3."&amp;COUNTBLANK(A$38:A46)-1</f>
        <v>3.8</v>
      </c>
      <c r="C46" s="47" t="s">
        <v>192</v>
      </c>
      <c r="D46" s="18" t="s">
        <v>18</v>
      </c>
      <c r="E46" s="18" t="s">
        <v>15</v>
      </c>
      <c r="F46" s="18"/>
      <c r="G46" s="18"/>
      <c r="H46" s="18"/>
      <c r="I46" s="37">
        <v>0</v>
      </c>
      <c r="J46" s="5"/>
      <c r="K46" s="102">
        <f t="shared" si="6"/>
        <v>44880</v>
      </c>
      <c r="L46" s="2">
        <v>7</v>
      </c>
      <c r="M46" s="102">
        <f t="shared" si="5"/>
        <v>44887</v>
      </c>
    </row>
    <row r="47" spans="2:13" x14ac:dyDescent="0.3">
      <c r="B47" s="64" t="str">
        <f>"3."&amp;COUNTBLANK(A$38:A47)-1</f>
        <v>3.9</v>
      </c>
      <c r="C47" s="59" t="s">
        <v>193</v>
      </c>
      <c r="D47" s="18" t="s">
        <v>18</v>
      </c>
      <c r="E47" s="18"/>
      <c r="F47" s="18"/>
      <c r="G47" s="18"/>
      <c r="H47" s="18"/>
      <c r="I47" s="37">
        <v>0</v>
      </c>
      <c r="J47" s="5"/>
      <c r="K47" s="102">
        <f t="shared" si="6"/>
        <v>44887</v>
      </c>
      <c r="L47" s="53">
        <v>7</v>
      </c>
      <c r="M47" s="102">
        <f t="shared" si="5"/>
        <v>44894</v>
      </c>
    </row>
    <row r="48" spans="2:13" x14ac:dyDescent="0.3">
      <c r="B48" s="64" t="str">
        <f>"4."&amp;COUNTBLANK(A$48:A48)-1</f>
        <v>4.0</v>
      </c>
      <c r="C48" s="55" t="s">
        <v>194</v>
      </c>
      <c r="D48" s="14"/>
      <c r="E48" s="14"/>
      <c r="F48" s="14"/>
      <c r="G48" s="14"/>
      <c r="H48" s="14"/>
      <c r="I48" s="51">
        <f>SUM(I49:I58)/COUNT(I49:I58)</f>
        <v>0.1</v>
      </c>
      <c r="J48" s="24"/>
      <c r="K48" s="52"/>
      <c r="L48" s="28">
        <f>SUM(L49:L58)</f>
        <v>0</v>
      </c>
      <c r="M48" s="52">
        <f>M57</f>
        <v>0</v>
      </c>
    </row>
    <row r="49" spans="2:13" ht="18" customHeight="1" x14ac:dyDescent="0.3">
      <c r="B49" s="64" t="str">
        <f>"4."&amp;COUNTBLANK(A$48:A49)-1</f>
        <v>4.1</v>
      </c>
      <c r="C49" s="33" t="s">
        <v>195</v>
      </c>
      <c r="D49" s="19"/>
      <c r="E49" s="18"/>
      <c r="F49" s="18"/>
      <c r="G49" s="18"/>
      <c r="H49" s="18"/>
      <c r="I49" s="37">
        <v>0</v>
      </c>
      <c r="J49" s="11"/>
      <c r="K49" s="13">
        <f>K48</f>
        <v>0</v>
      </c>
      <c r="L49" s="12"/>
      <c r="M49" s="29">
        <f t="shared" si="5"/>
        <v>0</v>
      </c>
    </row>
    <row r="50" spans="2:13" ht="16.5" customHeight="1" x14ac:dyDescent="0.3">
      <c r="B50" s="64" t="str">
        <f>"4."&amp;COUNTBLANK(A$48:A50)-1</f>
        <v>4.2</v>
      </c>
      <c r="C50" s="33" t="s">
        <v>196</v>
      </c>
      <c r="D50" s="19"/>
      <c r="E50" s="18"/>
      <c r="F50" s="18"/>
      <c r="G50" s="18"/>
      <c r="H50" s="18"/>
      <c r="I50" s="37">
        <v>0</v>
      </c>
      <c r="J50" s="11"/>
      <c r="K50" s="41">
        <f>M49</f>
        <v>0</v>
      </c>
      <c r="L50" s="36"/>
      <c r="M50" s="29">
        <f t="shared" si="5"/>
        <v>0</v>
      </c>
    </row>
    <row r="51" spans="2:13" ht="16.5" customHeight="1" x14ac:dyDescent="0.3">
      <c r="B51" s="64" t="str">
        <f>"4."&amp;COUNTBLANK(A$48:A51)-1</f>
        <v>4.3</v>
      </c>
      <c r="C51" s="33" t="s">
        <v>197</v>
      </c>
      <c r="D51" s="19"/>
      <c r="E51" s="18"/>
      <c r="F51" s="18"/>
      <c r="G51" s="18"/>
      <c r="H51" s="18"/>
      <c r="I51" s="37">
        <v>0</v>
      </c>
      <c r="J51" s="35"/>
      <c r="K51" s="41">
        <f t="shared" ref="K51:K58" si="7">M50</f>
        <v>0</v>
      </c>
      <c r="L51" s="36"/>
      <c r="M51" s="29">
        <f t="shared" si="5"/>
        <v>0</v>
      </c>
    </row>
    <row r="52" spans="2:13" x14ac:dyDescent="0.3">
      <c r="B52" s="64" t="str">
        <f>"4."&amp;COUNTBLANK(A$48:A52)-1</f>
        <v>4.4</v>
      </c>
      <c r="C52" s="32" t="s">
        <v>198</v>
      </c>
      <c r="D52" s="19"/>
      <c r="E52" s="19"/>
      <c r="F52" s="19"/>
      <c r="G52" s="19"/>
      <c r="H52" s="19"/>
      <c r="I52" s="37">
        <v>0</v>
      </c>
      <c r="J52" s="34"/>
      <c r="K52" s="41">
        <f t="shared" si="7"/>
        <v>0</v>
      </c>
      <c r="L52" s="36"/>
      <c r="M52" s="29">
        <f t="shared" si="5"/>
        <v>0</v>
      </c>
    </row>
    <row r="53" spans="2:13" ht="15.75" customHeight="1" x14ac:dyDescent="0.3">
      <c r="B53" s="64" t="str">
        <f>"4."&amp;COUNTBLANK(A$48:A53)-1</f>
        <v>4.5</v>
      </c>
      <c r="C53" s="32" t="s">
        <v>216</v>
      </c>
      <c r="D53" s="18"/>
      <c r="E53" s="18"/>
      <c r="F53" s="18"/>
      <c r="G53" s="18"/>
      <c r="H53" s="18"/>
      <c r="I53" s="37">
        <v>1</v>
      </c>
      <c r="J53" s="36"/>
      <c r="K53" s="41">
        <f t="shared" si="7"/>
        <v>0</v>
      </c>
      <c r="L53" s="36"/>
      <c r="M53" s="29">
        <f t="shared" si="5"/>
        <v>0</v>
      </c>
    </row>
    <row r="54" spans="2:13" x14ac:dyDescent="0.3">
      <c r="B54" s="64" t="str">
        <f>"4."&amp;COUNTBLANK(A$48:A54)-1</f>
        <v>4.6</v>
      </c>
      <c r="C54" s="32" t="s">
        <v>199</v>
      </c>
      <c r="D54" s="19"/>
      <c r="E54" s="19"/>
      <c r="F54" s="18"/>
      <c r="G54" s="18"/>
      <c r="H54" s="18"/>
      <c r="I54" s="37">
        <v>0</v>
      </c>
      <c r="J54" s="36"/>
      <c r="K54" s="41">
        <f t="shared" si="7"/>
        <v>0</v>
      </c>
      <c r="L54" s="36"/>
      <c r="M54" s="29">
        <f t="shared" si="5"/>
        <v>0</v>
      </c>
    </row>
    <row r="55" spans="2:13" x14ac:dyDescent="0.3">
      <c r="B55" s="64" t="str">
        <f>"4."&amp;COUNTBLANK(A$48:A55)-1</f>
        <v>4.7</v>
      </c>
      <c r="C55" s="32" t="s">
        <v>200</v>
      </c>
      <c r="D55" s="19"/>
      <c r="E55" s="19"/>
      <c r="F55" s="18"/>
      <c r="G55" s="18"/>
      <c r="H55" s="18"/>
      <c r="I55" s="37">
        <v>0</v>
      </c>
      <c r="J55" s="36"/>
      <c r="K55" s="41">
        <f t="shared" si="7"/>
        <v>0</v>
      </c>
      <c r="L55" s="36"/>
      <c r="M55" s="29">
        <f t="shared" si="5"/>
        <v>0</v>
      </c>
    </row>
    <row r="56" spans="2:13" x14ac:dyDescent="0.3">
      <c r="B56" s="64" t="str">
        <f>"4."&amp;COUNTBLANK(A$48:A56)-1</f>
        <v>4.8</v>
      </c>
      <c r="C56" s="47" t="s">
        <v>201</v>
      </c>
      <c r="D56" s="19"/>
      <c r="E56" s="19"/>
      <c r="F56" s="18"/>
      <c r="G56" s="18"/>
      <c r="H56" s="18"/>
      <c r="I56" s="37">
        <v>0</v>
      </c>
      <c r="J56" s="36"/>
      <c r="K56" s="41">
        <f t="shared" si="7"/>
        <v>0</v>
      </c>
      <c r="L56" s="36"/>
      <c r="M56" s="29">
        <f t="shared" si="5"/>
        <v>0</v>
      </c>
    </row>
    <row r="57" spans="2:13" x14ac:dyDescent="0.3">
      <c r="B57" s="64" t="str">
        <f>"4."&amp;COUNTBLANK(A$48:A57)-1</f>
        <v>4.9</v>
      </c>
      <c r="C57" s="54" t="s">
        <v>202</v>
      </c>
      <c r="D57" s="19"/>
      <c r="E57" s="19"/>
      <c r="F57" s="18"/>
      <c r="G57" s="18"/>
      <c r="H57" s="18"/>
      <c r="I57" s="37">
        <v>0</v>
      </c>
      <c r="J57" s="36"/>
      <c r="K57" s="41">
        <f t="shared" si="7"/>
        <v>0</v>
      </c>
      <c r="L57" s="36"/>
      <c r="M57" s="29">
        <f t="shared" si="5"/>
        <v>0</v>
      </c>
    </row>
    <row r="58" spans="2:13" x14ac:dyDescent="0.3">
      <c r="B58" s="64" t="str">
        <f>"4."&amp;COUNTBLANK(A$48:A58)-1</f>
        <v>4.10</v>
      </c>
      <c r="C58" s="61" t="s">
        <v>185</v>
      </c>
      <c r="D58" s="19"/>
      <c r="E58" s="19"/>
      <c r="F58" s="18"/>
      <c r="G58" s="18"/>
      <c r="H58" s="18"/>
      <c r="I58" s="37">
        <v>0</v>
      </c>
      <c r="J58" s="56"/>
      <c r="K58" s="41">
        <f t="shared" si="7"/>
        <v>0</v>
      </c>
      <c r="L58" s="57"/>
      <c r="M58" s="29">
        <f t="shared" si="5"/>
        <v>0</v>
      </c>
    </row>
    <row r="59" spans="2:13" x14ac:dyDescent="0.3">
      <c r="B59" s="64" t="str">
        <f>"5."&amp;COUNTBLANK(A$59:A59)-1</f>
        <v>5.0</v>
      </c>
      <c r="C59" s="55" t="s">
        <v>77</v>
      </c>
      <c r="D59" s="14"/>
      <c r="E59" s="14"/>
      <c r="F59" s="14"/>
      <c r="G59" s="14"/>
      <c r="H59" s="14"/>
      <c r="I59" s="51">
        <f>SUM(I60:I68)/COUNT(I60:I68)</f>
        <v>0</v>
      </c>
      <c r="J59" s="24"/>
      <c r="K59" s="52"/>
      <c r="L59" s="28">
        <f>SUM(L60:L68)</f>
        <v>0</v>
      </c>
      <c r="M59" s="52">
        <f>K59+L59</f>
        <v>0</v>
      </c>
    </row>
    <row r="60" spans="2:13" x14ac:dyDescent="0.3">
      <c r="B60" s="64" t="str">
        <f>"5."&amp;COUNTBLANK(A$59:A60)-1</f>
        <v>5.1</v>
      </c>
      <c r="C60" s="61" t="s">
        <v>203</v>
      </c>
      <c r="D60" s="19"/>
      <c r="E60" s="19"/>
      <c r="F60" s="18"/>
      <c r="G60" s="18"/>
      <c r="H60" s="18"/>
      <c r="I60" s="37">
        <v>0</v>
      </c>
      <c r="J60" s="8"/>
      <c r="K60" s="42">
        <f>K59</f>
        <v>0</v>
      </c>
      <c r="L60" s="36"/>
      <c r="M60" s="29">
        <f t="shared" si="5"/>
        <v>0</v>
      </c>
    </row>
    <row r="61" spans="2:13" ht="17.25" customHeight="1" x14ac:dyDescent="0.3">
      <c r="B61" s="64" t="str">
        <f>"5."&amp;COUNTBLANK(A$59:A61)-1</f>
        <v>5.2</v>
      </c>
      <c r="C61" s="47" t="s">
        <v>204</v>
      </c>
      <c r="D61" s="19"/>
      <c r="E61" s="19"/>
      <c r="F61" s="18"/>
      <c r="G61" s="18"/>
      <c r="H61" s="18"/>
      <c r="I61" s="37">
        <v>0</v>
      </c>
      <c r="J61" s="34"/>
      <c r="K61" s="44">
        <f>M60</f>
        <v>0</v>
      </c>
      <c r="L61" s="36"/>
      <c r="M61" s="29">
        <f t="shared" si="5"/>
        <v>0</v>
      </c>
    </row>
    <row r="62" spans="2:13" x14ac:dyDescent="0.3">
      <c r="B62" s="64" t="str">
        <f>"5."&amp;COUNTBLANK(A$59:A62)-1</f>
        <v>5.3</v>
      </c>
      <c r="C62" s="61" t="s">
        <v>205</v>
      </c>
      <c r="D62" s="19"/>
      <c r="E62" s="19"/>
      <c r="F62" s="19"/>
      <c r="G62" s="19"/>
      <c r="H62" s="19"/>
      <c r="I62" s="38">
        <v>0</v>
      </c>
      <c r="J62" s="43"/>
      <c r="K62" s="44">
        <f t="shared" ref="K62:K64" si="8">M61</f>
        <v>0</v>
      </c>
      <c r="L62" s="36"/>
      <c r="M62" s="29">
        <f t="shared" si="5"/>
        <v>0</v>
      </c>
    </row>
    <row r="63" spans="2:13" x14ac:dyDescent="0.3">
      <c r="B63" s="64" t="str">
        <f>"5."&amp;COUNTBLANK(A$59:A63)-1</f>
        <v>5.4</v>
      </c>
      <c r="C63" s="32" t="s">
        <v>206</v>
      </c>
      <c r="D63" s="19"/>
      <c r="E63" s="19"/>
      <c r="F63" s="19"/>
      <c r="G63" s="19"/>
      <c r="H63" s="19"/>
      <c r="I63" s="38">
        <v>0</v>
      </c>
      <c r="J63" s="43"/>
      <c r="K63" s="44">
        <f t="shared" si="8"/>
        <v>0</v>
      </c>
      <c r="L63" s="36"/>
      <c r="M63" s="29">
        <f t="shared" si="5"/>
        <v>0</v>
      </c>
    </row>
    <row r="64" spans="2:13" x14ac:dyDescent="0.3">
      <c r="B64" s="64" t="str">
        <f>"5."&amp;COUNTBLANK(A$59:A64)-1</f>
        <v>5.5</v>
      </c>
      <c r="C64" s="61" t="s">
        <v>207</v>
      </c>
      <c r="D64" s="19"/>
      <c r="E64" s="19"/>
      <c r="F64" s="19"/>
      <c r="G64" s="19"/>
      <c r="H64" s="19"/>
      <c r="I64" s="38">
        <v>0</v>
      </c>
      <c r="J64" s="43"/>
      <c r="K64" s="44">
        <f t="shared" si="8"/>
        <v>0</v>
      </c>
      <c r="L64" s="36"/>
      <c r="M64" s="29">
        <f t="shared" si="5"/>
        <v>0</v>
      </c>
    </row>
    <row r="65" spans="2:13" x14ac:dyDescent="0.3">
      <c r="B65" s="64" t="str">
        <f>"5."&amp;COUNTBLANK(A$59:A65)-1</f>
        <v>5.6</v>
      </c>
      <c r="C65" s="61" t="s">
        <v>208</v>
      </c>
      <c r="D65" s="19"/>
      <c r="E65" s="19"/>
      <c r="F65" s="19"/>
      <c r="G65" s="19"/>
      <c r="H65" s="19"/>
      <c r="I65" s="38">
        <v>0</v>
      </c>
      <c r="J65" s="43"/>
      <c r="K65" s="45">
        <f t="shared" ref="K65:K66" si="9">M64</f>
        <v>0</v>
      </c>
      <c r="L65" s="36"/>
      <c r="M65" s="29">
        <f t="shared" si="5"/>
        <v>0</v>
      </c>
    </row>
    <row r="66" spans="2:13" x14ac:dyDescent="0.3">
      <c r="B66" s="64" t="str">
        <f>"5."&amp;COUNTBLANK(A$59:A66)-1</f>
        <v>5.7</v>
      </c>
      <c r="C66" s="47" t="s">
        <v>209</v>
      </c>
      <c r="D66" s="19"/>
      <c r="E66" s="19"/>
      <c r="F66" s="19"/>
      <c r="G66" s="19"/>
      <c r="H66" s="19"/>
      <c r="I66" s="48">
        <v>0</v>
      </c>
      <c r="J66" s="43"/>
      <c r="K66" s="45">
        <f t="shared" si="9"/>
        <v>0</v>
      </c>
      <c r="L66" s="36"/>
      <c r="M66" s="29">
        <f t="shared" si="5"/>
        <v>0</v>
      </c>
    </row>
    <row r="67" spans="2:13" x14ac:dyDescent="0.3">
      <c r="B67" s="64" t="str">
        <f>"5."&amp;COUNTBLANK(A$59:A67)-1</f>
        <v>5.8</v>
      </c>
      <c r="C67" s="62" t="s">
        <v>210</v>
      </c>
      <c r="D67" s="18"/>
      <c r="E67" s="18"/>
      <c r="F67" s="18"/>
      <c r="G67" s="18"/>
      <c r="H67" s="18"/>
      <c r="I67" s="49">
        <v>0</v>
      </c>
      <c r="J67" s="50"/>
      <c r="K67" s="46">
        <f>M66</f>
        <v>0</v>
      </c>
      <c r="L67" s="36"/>
      <c r="M67" s="29">
        <f t="shared" si="5"/>
        <v>0</v>
      </c>
    </row>
    <row r="68" spans="2:13" x14ac:dyDescent="0.3">
      <c r="B68" s="64" t="str">
        <f>"5."&amp;COUNTBLANK(A$59:A68)-1</f>
        <v>5.9</v>
      </c>
      <c r="C68" s="62" t="s">
        <v>211</v>
      </c>
      <c r="D68" s="18"/>
      <c r="E68" s="18"/>
      <c r="F68" s="18"/>
      <c r="G68" s="18"/>
      <c r="H68" s="18"/>
      <c r="I68" s="49">
        <v>0</v>
      </c>
      <c r="J68" s="50"/>
      <c r="K68" s="46">
        <f>M67</f>
        <v>0</v>
      </c>
      <c r="L68" s="36"/>
      <c r="M68" s="29">
        <f t="shared" ref="M68" si="10">K68+L68</f>
        <v>0</v>
      </c>
    </row>
    <row r="119" spans="3:3" x14ac:dyDescent="0.3">
      <c r="C119" t="s">
        <v>78</v>
      </c>
    </row>
    <row r="120" spans="3:3" x14ac:dyDescent="0.3">
      <c r="C120" t="s">
        <v>14</v>
      </c>
    </row>
    <row r="121" spans="3:3" x14ac:dyDescent="0.3">
      <c r="C121" t="s">
        <v>15</v>
      </c>
    </row>
    <row r="122" spans="3:3" x14ac:dyDescent="0.3">
      <c r="C122" t="s">
        <v>16</v>
      </c>
    </row>
    <row r="123" spans="3:3" x14ac:dyDescent="0.3">
      <c r="C123" t="s">
        <v>17</v>
      </c>
    </row>
    <row r="124" spans="3:3" x14ac:dyDescent="0.3">
      <c r="C124" t="s">
        <v>18</v>
      </c>
    </row>
    <row r="125" spans="3:3" x14ac:dyDescent="0.3">
      <c r="C125" t="s">
        <v>19</v>
      </c>
    </row>
    <row r="126" spans="3:3" x14ac:dyDescent="0.3">
      <c r="C126" t="s">
        <v>217</v>
      </c>
    </row>
  </sheetData>
  <autoFilter ref="C4:M68" xr:uid="{9BAFEED0-C612-43B1-A618-FA17CA828362}"/>
  <mergeCells count="1">
    <mergeCell ref="B4:C4"/>
  </mergeCells>
  <phoneticPr fontId="4" type="noConversion"/>
  <conditionalFormatting sqref="I5:I6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{15BDCE69-D02A-4379-8A61-C6102E2E6F1C}</x14:id>
        </ext>
      </extLst>
    </cfRule>
  </conditionalFormatting>
  <conditionalFormatting sqref="I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{79B57974-97DD-4782-80F0-E47AEC086FE8}</x14:id>
        </ext>
      </extLst>
    </cfRule>
  </conditionalFormatting>
  <dataValidations count="1">
    <dataValidation type="list" allowBlank="1" showInputMessage="1" showErrorMessage="1" sqref="D5:H68" xr:uid="{4A481686-0E62-4999-A24E-B5B76781B3A9}">
      <formula1>$C$120:$C$126</formula1>
    </dataValidation>
  </dataValidations>
  <pageMargins left="0.7" right="0.7" top="0.75" bottom="0.75" header="0.3" footer="0.3"/>
  <pageSetup orientation="portrait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BDCE69-D02A-4379-8A61-C6102E2E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I5:I67</xm:sqref>
        </x14:conditionalFormatting>
        <x14:conditionalFormatting xmlns:xm="http://schemas.microsoft.com/office/excel/2006/main">
          <x14:cfRule type="dataBar" id="{79B57974-97DD-4782-80F0-E47AEC086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2F12-726F-4C08-9F30-98833224BB61}">
  <dimension ref="B1:FE114"/>
  <sheetViews>
    <sheetView showGridLines="0" zoomScale="70" zoomScaleNormal="70" workbookViewId="0">
      <selection activeCell="C18" sqref="C18"/>
    </sheetView>
  </sheetViews>
  <sheetFormatPr baseColWidth="10" defaultColWidth="11.44140625" defaultRowHeight="14.4" x14ac:dyDescent="0.3"/>
  <cols>
    <col min="1" max="1" width="12.109375" customWidth="1"/>
    <col min="3" max="3" width="97" bestFit="1" customWidth="1"/>
    <col min="4" max="4" width="19.44140625" customWidth="1"/>
    <col min="5" max="5" width="21.109375" bestFit="1" customWidth="1"/>
    <col min="18" max="18" width="13.5546875" bestFit="1" customWidth="1"/>
    <col min="54" max="54" width="13.5546875" bestFit="1" customWidth="1"/>
    <col min="66" max="66" width="13.5546875" bestFit="1" customWidth="1"/>
    <col min="96" max="96" width="15" bestFit="1" customWidth="1"/>
    <col min="133" max="133" width="13.5546875" bestFit="1" customWidth="1"/>
  </cols>
  <sheetData>
    <row r="1" spans="2:5" ht="15.6" x14ac:dyDescent="0.3">
      <c r="B1" s="106" t="s">
        <v>2</v>
      </c>
      <c r="C1" s="107"/>
      <c r="D1" s="68" t="s">
        <v>79</v>
      </c>
      <c r="E1" s="68" t="s">
        <v>80</v>
      </c>
    </row>
    <row r="2" spans="2:5" x14ac:dyDescent="0.3">
      <c r="B2" s="67" t="str">
        <f>ACTIVIDADES!B5</f>
        <v>1.0</v>
      </c>
      <c r="C2" s="39" t="str">
        <f>ACTIVIDADES!C5</f>
        <v>1.0 REALIZAR LA FORMULACIÓN DEL PROYECTO</v>
      </c>
      <c r="D2" s="65"/>
      <c r="E2" s="66">
        <f>ACTIVIDADES!L5</f>
        <v>125</v>
      </c>
    </row>
    <row r="3" spans="2:5" x14ac:dyDescent="0.3">
      <c r="B3" s="64" t="str">
        <f>ACTIVIDADES!B6</f>
        <v>1.1</v>
      </c>
      <c r="C3" s="70" t="str">
        <f>ACTIVIDADES!C6</f>
        <v>Proponer ideas de proyectos orientados a la ingenieria de software</v>
      </c>
      <c r="D3" s="63" t="s">
        <v>81</v>
      </c>
      <c r="E3" s="63">
        <f>ACTIVIDADES!L6</f>
        <v>4</v>
      </c>
    </row>
    <row r="4" spans="2:5" x14ac:dyDescent="0.3">
      <c r="B4" s="64" t="str">
        <f>ACTIVIDADES!B7</f>
        <v>1.2</v>
      </c>
      <c r="C4" s="71" t="str">
        <f>ACTIVIDADES!C7</f>
        <v>Realizar análisis y ponderación de decisión de la idea</v>
      </c>
      <c r="D4" s="32" t="s">
        <v>82</v>
      </c>
      <c r="E4" s="63">
        <f>ACTIVIDADES!L7</f>
        <v>6</v>
      </c>
    </row>
    <row r="5" spans="2:5" x14ac:dyDescent="0.3">
      <c r="B5" s="64" t="str">
        <f>ACTIVIDADES!B8</f>
        <v>1.3</v>
      </c>
      <c r="C5" s="71" t="str">
        <f>ACTIVIDADES!C8</f>
        <v>Definir cobertura de funcionamiento geográfico de la plataforma (Alcance)</v>
      </c>
      <c r="D5" s="32" t="s">
        <v>82</v>
      </c>
      <c r="E5" s="63">
        <f>ACTIVIDADES!L8</f>
        <v>3</v>
      </c>
    </row>
    <row r="6" spans="2:5" x14ac:dyDescent="0.3">
      <c r="B6" s="64" t="str">
        <f>ACTIVIDADES!B9</f>
        <v>1.4</v>
      </c>
      <c r="C6" s="71" t="str">
        <f>ACTIVIDADES!C9</f>
        <v>Definir el perfil de usuarios finales (Alcance)</v>
      </c>
      <c r="D6" s="32" t="s">
        <v>83</v>
      </c>
      <c r="E6" s="63">
        <f>ACTIVIDADES!L9</f>
        <v>8</v>
      </c>
    </row>
    <row r="7" spans="2:5" x14ac:dyDescent="0.3">
      <c r="B7" s="64" t="str">
        <f>ACTIVIDADES!B10</f>
        <v>1.5</v>
      </c>
      <c r="C7" s="71" t="str">
        <f>ACTIVIDADES!C10</f>
        <v>Realizar análisis de interesados</v>
      </c>
      <c r="D7" s="32" t="s">
        <v>84</v>
      </c>
      <c r="E7" s="63">
        <f>ACTIVIDADES!L10</f>
        <v>8</v>
      </c>
    </row>
    <row r="8" spans="2:5" x14ac:dyDescent="0.3">
      <c r="B8" s="64" t="str">
        <f>ACTIVIDADES!B11</f>
        <v>1.6</v>
      </c>
      <c r="C8" s="71" t="str">
        <f>ACTIVIDADES!C11</f>
        <v>Realizar estado del arte (Primer acercamiento)</v>
      </c>
      <c r="D8" s="32" t="s">
        <v>85</v>
      </c>
      <c r="E8" s="63">
        <f>ACTIVIDADES!L11</f>
        <v>7</v>
      </c>
    </row>
    <row r="9" spans="2:5" x14ac:dyDescent="0.3">
      <c r="B9" s="64" t="str">
        <f>ACTIVIDADES!B12</f>
        <v>1.7</v>
      </c>
      <c r="C9" s="71" t="str">
        <f>ACTIVIDADES!C12</f>
        <v>Definir el alcance preliminar, Estado del arte, Planteamiento del problema y Formulación del problem</v>
      </c>
      <c r="D9" s="32" t="s">
        <v>86</v>
      </c>
      <c r="E9" s="63">
        <f>ACTIVIDADES!L12</f>
        <v>6</v>
      </c>
    </row>
    <row r="10" spans="2:5" x14ac:dyDescent="0.3">
      <c r="B10" s="64" t="str">
        <f>ACTIVIDADES!B13</f>
        <v>1.8</v>
      </c>
      <c r="C10" s="71" t="str">
        <f>ACTIVIDADES!C13</f>
        <v>Realizar análisis DOFA referente la competencia</v>
      </c>
      <c r="D10" s="32" t="s">
        <v>86</v>
      </c>
      <c r="E10" s="63">
        <f>ACTIVIDADES!L13</f>
        <v>2</v>
      </c>
    </row>
    <row r="11" spans="2:5" x14ac:dyDescent="0.3">
      <c r="B11" s="64" t="str">
        <f>ACTIVIDADES!B14</f>
        <v>1.9</v>
      </c>
      <c r="C11" s="71" t="str">
        <f>ACTIVIDADES!C14</f>
        <v>Calcular la proyección preliminar del Retorno de Inversión</v>
      </c>
      <c r="D11" s="32" t="s">
        <v>87</v>
      </c>
      <c r="E11" s="63">
        <f>ACTIVIDADES!L14</f>
        <v>5</v>
      </c>
    </row>
    <row r="12" spans="2:5" x14ac:dyDescent="0.3">
      <c r="B12" s="64" t="str">
        <f>ACTIVIDADES!B15</f>
        <v>1.10</v>
      </c>
      <c r="C12" s="71" t="str">
        <f>ACTIVIDADES!C15</f>
        <v>Definir las contribuciones de conocimiento de las áreas de tecnología aplicada USB</v>
      </c>
      <c r="D12" s="32" t="s">
        <v>81</v>
      </c>
      <c r="E12" s="63">
        <f>ACTIVIDADES!L15</f>
        <v>7</v>
      </c>
    </row>
    <row r="13" spans="2:5" x14ac:dyDescent="0.3">
      <c r="B13" s="64" t="str">
        <f>ACTIVIDADES!B16</f>
        <v>1.11</v>
      </c>
      <c r="C13" s="71" t="str">
        <f>ACTIVIDADES!C16</f>
        <v>Realizar cronograma de actividades</v>
      </c>
      <c r="D13" s="32" t="s">
        <v>88</v>
      </c>
      <c r="E13" s="63">
        <f>ACTIVIDADES!L16</f>
        <v>9</v>
      </c>
    </row>
    <row r="14" spans="2:5" x14ac:dyDescent="0.3">
      <c r="B14" s="64" t="str">
        <f>ACTIVIDADES!B17</f>
        <v>1.12</v>
      </c>
      <c r="C14" s="71" t="str">
        <f>ACTIVIDADES!C17</f>
        <v>Definir indicadores de ejecución de la actividad</v>
      </c>
      <c r="D14" s="32" t="s">
        <v>89</v>
      </c>
      <c r="E14" s="63">
        <f>ACTIVIDADES!L17</f>
        <v>5</v>
      </c>
    </row>
    <row r="15" spans="2:5" x14ac:dyDescent="0.3">
      <c r="B15" s="64" t="str">
        <f>ACTIVIDADES!B18</f>
        <v>1.13</v>
      </c>
      <c r="C15" s="71" t="str">
        <f>ACTIVIDADES!C18</f>
        <v>Definir duracion de actividades, y red CPM</v>
      </c>
      <c r="D15" s="32" t="s">
        <v>90</v>
      </c>
      <c r="E15" s="63">
        <f>ACTIVIDADES!L18</f>
        <v>9</v>
      </c>
    </row>
    <row r="16" spans="2:5" x14ac:dyDescent="0.3">
      <c r="B16" s="64" t="str">
        <f>ACTIVIDADES!B19</f>
        <v>1.14</v>
      </c>
      <c r="C16" s="71" t="str">
        <f>ACTIVIDADES!C19</f>
        <v>Definir ruta critica</v>
      </c>
      <c r="D16" s="32" t="s">
        <v>91</v>
      </c>
      <c r="E16" s="63">
        <f>ACTIVIDADES!L19</f>
        <v>7</v>
      </c>
    </row>
    <row r="17" spans="2:26" x14ac:dyDescent="0.3">
      <c r="B17" s="64" t="str">
        <f>ACTIVIDADES!B20</f>
        <v>1.15</v>
      </c>
      <c r="C17" s="71" t="str">
        <f>ACTIVIDADES!C20</f>
        <v>Realizar matriz de riesgos del proyecto</v>
      </c>
      <c r="D17" s="32" t="s">
        <v>92</v>
      </c>
      <c r="E17" s="63">
        <f>ACTIVIDADES!L20</f>
        <v>2</v>
      </c>
    </row>
    <row r="18" spans="2:26" x14ac:dyDescent="0.3">
      <c r="B18" s="64" t="str">
        <f>ACTIVIDADES!B21</f>
        <v>1.16</v>
      </c>
      <c r="C18" s="71" t="str">
        <f>ACTIVIDADES!C21</f>
        <v>Definir las acciones de minimizacion de riesgos</v>
      </c>
      <c r="D18" s="32" t="s">
        <v>93</v>
      </c>
      <c r="E18" s="63">
        <f>ACTIVIDADES!L21</f>
        <v>5</v>
      </c>
    </row>
    <row r="19" spans="2:26" x14ac:dyDescent="0.3">
      <c r="B19" s="64" t="str">
        <f>ACTIVIDADES!B22</f>
        <v>1.17</v>
      </c>
      <c r="C19" s="71" t="str">
        <f>ACTIVIDADES!C22</f>
        <v>Definir y desarrollar la tecnica de levantamiento de informacion (Entrevista)</v>
      </c>
      <c r="D19" s="32" t="s">
        <v>83</v>
      </c>
      <c r="E19" s="63">
        <f>ACTIVIDADES!L22</f>
        <v>5</v>
      </c>
    </row>
    <row r="20" spans="2:26" x14ac:dyDescent="0.3">
      <c r="B20" s="64" t="str">
        <f>ACTIVIDADES!B23</f>
        <v>1.18</v>
      </c>
      <c r="C20" s="71" t="str">
        <f>ACTIVIDADES!C23</f>
        <v>definir los requerimientos funcionales de DB</v>
      </c>
      <c r="D20" s="32" t="s">
        <v>94</v>
      </c>
      <c r="E20" s="63">
        <f>ACTIVIDADES!L23</f>
        <v>7</v>
      </c>
    </row>
    <row r="21" spans="2:26" x14ac:dyDescent="0.3">
      <c r="B21" s="64" t="str">
        <f>ACTIVIDADES!B24</f>
        <v>1.19</v>
      </c>
      <c r="C21" s="71" t="str">
        <f>ACTIVIDADES!C24</f>
        <v>definir los requerimientos no funcionales de DB</v>
      </c>
      <c r="D21" s="32" t="s">
        <v>95</v>
      </c>
      <c r="E21" s="63">
        <f>ACTIVIDADES!L24</f>
        <v>7</v>
      </c>
    </row>
    <row r="22" spans="2:26" x14ac:dyDescent="0.3">
      <c r="B22" s="64" t="str">
        <f>ACTIVIDADES!B25</f>
        <v>1.20</v>
      </c>
      <c r="C22" s="71" t="str">
        <f>ACTIVIDADES!C25</f>
        <v>definir los requerimientos fisicos e infraestructura</v>
      </c>
      <c r="D22" s="32" t="s">
        <v>96</v>
      </c>
      <c r="E22" s="63">
        <f>ACTIVIDADES!L25</f>
        <v>6</v>
      </c>
    </row>
    <row r="23" spans="2:26" x14ac:dyDescent="0.3">
      <c r="B23" s="64" t="str">
        <f>ACTIVIDADES!B26</f>
        <v>1.21</v>
      </c>
      <c r="C23" s="71" t="str">
        <f>ACTIVIDADES!C26</f>
        <v>Realizar el modelado DB entidad - relación</v>
      </c>
      <c r="D23" s="32" t="s">
        <v>97</v>
      </c>
      <c r="E23" s="63">
        <f>ACTIVIDADES!L26</f>
        <v>7</v>
      </c>
    </row>
    <row r="24" spans="2:26" ht="15" thickBot="1" x14ac:dyDescent="0.35">
      <c r="B24" s="64" t="str">
        <f>ACTIVIDADES!B27</f>
        <v>2.0</v>
      </c>
      <c r="C24" s="39" t="str">
        <f>ACTIVIDADES!C27</f>
        <v>2.00 [DISEÑO] DESARROLLO CONCEPTO</v>
      </c>
      <c r="D24" s="65"/>
      <c r="E24" s="66">
        <f>ACTIVIDADES!L27</f>
        <v>116</v>
      </c>
      <c r="X24" s="74">
        <f>S41</f>
        <v>4</v>
      </c>
      <c r="Y24" s="75">
        <f>(X24+E4)</f>
        <v>10</v>
      </c>
      <c r="Z24" t="e">
        <f>X24-X25</f>
        <v>#REF!</v>
      </c>
    </row>
    <row r="25" spans="2:26" ht="15" thickTop="1" x14ac:dyDescent="0.3">
      <c r="B25" s="64" t="str">
        <f>ACTIVIDADES!B29</f>
        <v>2.2</v>
      </c>
      <c r="C25" s="69" t="str">
        <f>ACTIVIDADES!C29</f>
        <v>Implementar MSDB</v>
      </c>
      <c r="D25" s="32" t="s">
        <v>98</v>
      </c>
      <c r="E25" s="63">
        <f>ACTIVIDADES!L29</f>
        <v>15</v>
      </c>
      <c r="X25" s="76" t="e">
        <f>Y25-E4</f>
        <v>#REF!</v>
      </c>
      <c r="Y25" s="1" t="e">
        <f>AD42</f>
        <v>#REF!</v>
      </c>
      <c r="Z25" t="e">
        <f>Y24-Y25</f>
        <v>#REF!</v>
      </c>
    </row>
    <row r="26" spans="2:26" x14ac:dyDescent="0.3">
      <c r="B26" s="64" t="str">
        <f>ACTIVIDADES!B30</f>
        <v>2.3</v>
      </c>
      <c r="C26" s="69" t="str">
        <f>ACTIVIDADES!C30</f>
        <v>Normalizar modelo relacional</v>
      </c>
      <c r="D26" s="32" t="s">
        <v>99</v>
      </c>
      <c r="E26" s="32">
        <f>ACTIVIDADES!L30</f>
        <v>11</v>
      </c>
    </row>
    <row r="27" spans="2:26" x14ac:dyDescent="0.3">
      <c r="B27" s="64" t="e">
        <f>ACTIVIDADES!#REF!</f>
        <v>#REF!</v>
      </c>
      <c r="C27" s="69" t="e">
        <f>ACTIVIDADES!#REF!</f>
        <v>#REF!</v>
      </c>
      <c r="D27" s="32" t="s">
        <v>99</v>
      </c>
      <c r="E27" s="32" t="e">
        <f>ACTIVIDADES!#REF!</f>
        <v>#REF!</v>
      </c>
    </row>
    <row r="28" spans="2:26" x14ac:dyDescent="0.3">
      <c r="B28" s="64" t="e">
        <f>ACTIVIDADES!#REF!</f>
        <v>#REF!</v>
      </c>
      <c r="C28" s="69" t="e">
        <f>ACTIVIDADES!#REF!</f>
        <v>#REF!</v>
      </c>
      <c r="D28" s="32" t="s">
        <v>99</v>
      </c>
      <c r="E28" s="32" t="e">
        <f>ACTIVIDADES!#REF!</f>
        <v>#REF!</v>
      </c>
    </row>
    <row r="29" spans="2:26" x14ac:dyDescent="0.3">
      <c r="B29" s="64" t="e">
        <f>ACTIVIDADES!#REF!</f>
        <v>#REF!</v>
      </c>
      <c r="C29" s="69" t="e">
        <f>ACTIVIDADES!#REF!</f>
        <v>#REF!</v>
      </c>
      <c r="D29" s="32" t="s">
        <v>100</v>
      </c>
      <c r="E29" s="32" t="e">
        <f>ACTIVIDADES!#REF!</f>
        <v>#REF!</v>
      </c>
    </row>
    <row r="30" spans="2:26" x14ac:dyDescent="0.3">
      <c r="B30" s="64" t="str">
        <f>ACTIVIDADES!B31</f>
        <v>2.4</v>
      </c>
      <c r="C30" s="69" t="str">
        <f>ACTIVIDADES!C31</f>
        <v>Implementar procedimientos almacenados (Creacion y actualizacion).</v>
      </c>
      <c r="D30" s="32" t="s">
        <v>101</v>
      </c>
      <c r="E30" s="32">
        <f>ACTIVIDADES!L31</f>
        <v>27</v>
      </c>
    </row>
    <row r="31" spans="2:26" x14ac:dyDescent="0.3">
      <c r="B31" s="64" t="str">
        <f>ACTIVIDADES!B34</f>
        <v>2.7</v>
      </c>
      <c r="C31" s="69" t="str">
        <f>ACTIVIDADES!C34</f>
        <v>Diseniar Scketch</v>
      </c>
      <c r="D31" s="32" t="s">
        <v>102</v>
      </c>
      <c r="E31" s="32">
        <f>ACTIVIDADES!L34</f>
        <v>9</v>
      </c>
    </row>
    <row r="32" spans="2:26" x14ac:dyDescent="0.3">
      <c r="B32" s="64" t="str">
        <f>ACTIVIDADES!B35</f>
        <v>2.8</v>
      </c>
      <c r="C32" s="69" t="str">
        <f>ACTIVIDADES!C35</f>
        <v>Diseniar mockup</v>
      </c>
      <c r="D32" s="32" t="s">
        <v>103</v>
      </c>
      <c r="E32" s="32">
        <f>ACTIVIDADES!L35</f>
        <v>7</v>
      </c>
    </row>
    <row r="33" spans="2:140" x14ac:dyDescent="0.3">
      <c r="B33" s="64" t="str">
        <f>ACTIVIDADES!B37</f>
        <v>2.10</v>
      </c>
      <c r="C33" s="69" t="str">
        <f>ACTIVIDADES!C37</f>
        <v>Implementar tecnologias front End HTML, CSS, y Javascript</v>
      </c>
      <c r="D33" s="32" t="s">
        <v>103</v>
      </c>
      <c r="E33" s="32">
        <f>ACTIVIDADES!L37</f>
        <v>17</v>
      </c>
    </row>
    <row r="34" spans="2:140" x14ac:dyDescent="0.3">
      <c r="B34" s="64" t="str">
        <f>ACTIVIDADES!B28</f>
        <v>2.1</v>
      </c>
      <c r="C34" s="69" t="str">
        <f>ACTIVIDADES!C28</f>
        <v>Revisar y actualizar Modelo de base de datos (M.E.R, D.E.R, Diccionario de Datos)</v>
      </c>
      <c r="D34" s="32" t="s">
        <v>103</v>
      </c>
      <c r="E34" s="32">
        <f>ACTIVIDADES!L28</f>
        <v>3</v>
      </c>
    </row>
    <row r="35" spans="2:140" x14ac:dyDescent="0.3">
      <c r="B35" s="64" t="str">
        <f>ACTIVIDADES!B32</f>
        <v>2.5</v>
      </c>
      <c r="C35" s="69" t="str">
        <f>ACTIVIDADES!C32</f>
        <v>Realizar insercion de registros [Insert Into]</v>
      </c>
      <c r="D35" s="32" t="s">
        <v>103</v>
      </c>
      <c r="E35" s="32">
        <f>ACTIVIDADES!L32</f>
        <v>11</v>
      </c>
    </row>
    <row r="36" spans="2:140" x14ac:dyDescent="0.3">
      <c r="B36" s="64" t="str">
        <f>ACTIVIDADES!B38</f>
        <v>3.0</v>
      </c>
      <c r="C36" s="39" t="str">
        <f>ACTIVIDADES!C38</f>
        <v xml:space="preserve">3.00 [DISEÑO] </v>
      </c>
      <c r="D36" s="65"/>
      <c r="E36" s="66">
        <f>ACTIVIDADES!L38</f>
        <v>120</v>
      </c>
    </row>
    <row r="37" spans="2:140" x14ac:dyDescent="0.3">
      <c r="B37" s="64" t="str">
        <f>ACTIVIDADES!B39</f>
        <v>3.1</v>
      </c>
      <c r="C37" s="72" t="str">
        <f>ACTIVIDADES!C39</f>
        <v>documentacion UML</v>
      </c>
      <c r="D37" s="63" t="s">
        <v>104</v>
      </c>
      <c r="E37" s="63">
        <f>ACTIVIDADES!L39</f>
        <v>23</v>
      </c>
    </row>
    <row r="38" spans="2:140" x14ac:dyDescent="0.3">
      <c r="B38" s="64" t="str">
        <f>ACTIVIDADES!B40</f>
        <v>3.2</v>
      </c>
      <c r="C38" s="73" t="str">
        <f>ACTIVIDADES!C40</f>
        <v>actualizar cronograma</v>
      </c>
      <c r="D38" s="63" t="s">
        <v>105</v>
      </c>
      <c r="E38" s="63">
        <f>ACTIVIDADES!L40</f>
        <v>15</v>
      </c>
    </row>
    <row r="39" spans="2:140" x14ac:dyDescent="0.3">
      <c r="B39" s="64" t="e">
        <f>ACTIVIDADES!#REF!</f>
        <v>#REF!</v>
      </c>
      <c r="C39" s="73" t="e">
        <f>ACTIVIDADES!#REF!</f>
        <v>#REF!</v>
      </c>
      <c r="D39" s="32" t="s">
        <v>105</v>
      </c>
      <c r="E39" s="32" t="e">
        <f>ACTIVIDADES!#REF!</f>
        <v>#REF!</v>
      </c>
    </row>
    <row r="40" spans="2:140" x14ac:dyDescent="0.3">
      <c r="B40" s="64" t="str">
        <f>ACTIVIDADES!B33</f>
        <v>2.6</v>
      </c>
      <c r="C40" s="73" t="str">
        <f>ACTIVIDADES!C33</f>
        <v>Crear un logotipo</v>
      </c>
      <c r="D40" s="32" t="s">
        <v>105</v>
      </c>
      <c r="E40" s="32">
        <f>ACTIVIDADES!L41</f>
        <v>15</v>
      </c>
      <c r="R40" s="1"/>
      <c r="S40" s="1"/>
    </row>
    <row r="41" spans="2:140" ht="15" thickBot="1" x14ac:dyDescent="0.35">
      <c r="B41" s="64" t="str">
        <f>ACTIVIDADES!B42</f>
        <v>3.4</v>
      </c>
      <c r="C41" s="73" t="str">
        <f>ACTIVIDADES!C42</f>
        <v>actualizar Base de datos</v>
      </c>
      <c r="D41" s="32" t="s">
        <v>106</v>
      </c>
      <c r="E41" s="32">
        <f>ACTIVIDADES!L42</f>
        <v>12</v>
      </c>
      <c r="R41" s="74">
        <v>0</v>
      </c>
      <c r="S41" s="75">
        <f>R41+E3</f>
        <v>4</v>
      </c>
      <c r="T41" t="e">
        <f>R42-R41</f>
        <v>#REF!</v>
      </c>
      <c r="AD41" s="74">
        <f>IF(Y24&gt;Y59,Y24,Y59)</f>
        <v>10</v>
      </c>
      <c r="AE41" s="75">
        <f>AD41+E6</f>
        <v>18</v>
      </c>
      <c r="AF41">
        <f>AE41-AD41</f>
        <v>8</v>
      </c>
      <c r="AJ41" s="74">
        <f>AE41</f>
        <v>18</v>
      </c>
      <c r="AK41" s="75">
        <f>AJ41+E7</f>
        <v>26</v>
      </c>
      <c r="AL41" t="e">
        <f>AJ42-AJ41</f>
        <v>#REF!</v>
      </c>
      <c r="AP41" s="74">
        <f>AK41</f>
        <v>26</v>
      </c>
      <c r="AQ41" s="75">
        <f>AP41+E8</f>
        <v>33</v>
      </c>
      <c r="AR41" t="e">
        <f>AP42-AP41</f>
        <v>#REF!</v>
      </c>
      <c r="AV41" s="74">
        <f>AQ41</f>
        <v>33</v>
      </c>
      <c r="AW41" s="75">
        <f>AV41+E9</f>
        <v>39</v>
      </c>
      <c r="AX41" t="e">
        <f>AV41-AV42</f>
        <v>#REF!</v>
      </c>
      <c r="DD41" s="74" t="e">
        <f>CY78</f>
        <v>#REF!</v>
      </c>
      <c r="DE41" s="75" t="e">
        <f>DD41+E32</f>
        <v>#REF!</v>
      </c>
      <c r="DF41" t="e">
        <f>DD42-DD41</f>
        <v>#REF!</v>
      </c>
      <c r="DU41" s="74" t="e">
        <f>(DP78)</f>
        <v>#REF!</v>
      </c>
      <c r="DV41" s="75" t="e">
        <f>DU41+E39</f>
        <v>#REF!</v>
      </c>
      <c r="DW41" t="e">
        <f>DU42-DU41</f>
        <v>#REF!</v>
      </c>
      <c r="EB41" s="74" t="e">
        <f>DV41</f>
        <v>#REF!</v>
      </c>
      <c r="EC41" s="75" t="e">
        <f>EB41+E43</f>
        <v>#REF!</v>
      </c>
      <c r="ED41" t="e">
        <f>EB42-EB41</f>
        <v>#REF!</v>
      </c>
      <c r="EH41" s="74" t="e">
        <f>MAX(EC41)</f>
        <v>#REF!</v>
      </c>
      <c r="EI41" s="75" t="e">
        <f>EH41+E41</f>
        <v>#REF!</v>
      </c>
      <c r="EJ41" t="e">
        <f>EH42-EH41</f>
        <v>#REF!</v>
      </c>
    </row>
    <row r="42" spans="2:140" ht="15" thickTop="1" x14ac:dyDescent="0.3">
      <c r="B42" s="64" t="str">
        <f>ACTIVIDADES!B43</f>
        <v>3.5</v>
      </c>
      <c r="C42" s="73" t="e">
        <f>ACTIVIDADES!#REF!</f>
        <v>#REF!</v>
      </c>
      <c r="D42" s="32" t="s">
        <v>107</v>
      </c>
      <c r="E42" s="32">
        <f>ACTIVIDADES!L43</f>
        <v>9</v>
      </c>
      <c r="R42" s="76" t="e">
        <f>S42-E3</f>
        <v>#REF!</v>
      </c>
      <c r="S42" s="1" t="e">
        <f>MIN(X25,X60)</f>
        <v>#REF!</v>
      </c>
      <c r="T42" t="e">
        <f>S42-S41</f>
        <v>#REF!</v>
      </c>
      <c r="AD42" s="76" t="e">
        <f>AE42-E6</f>
        <v>#REF!</v>
      </c>
      <c r="AE42" s="1" t="e">
        <f>AJ42</f>
        <v>#REF!</v>
      </c>
      <c r="AF42" t="e">
        <f>AE41-AE42</f>
        <v>#REF!</v>
      </c>
      <c r="AJ42" s="76" t="e">
        <f>AK42-E7</f>
        <v>#REF!</v>
      </c>
      <c r="AK42" s="1" t="e">
        <f>AP42</f>
        <v>#REF!</v>
      </c>
      <c r="AL42" t="e">
        <f>AK42-AK41</f>
        <v>#REF!</v>
      </c>
      <c r="AP42" s="76" t="e">
        <f>AQ42-E8</f>
        <v>#REF!</v>
      </c>
      <c r="AQ42" s="1" t="e">
        <f>MIN(AV42,AV60)</f>
        <v>#REF!</v>
      </c>
      <c r="AR42" t="e">
        <f>AQ42-AQ41</f>
        <v>#REF!</v>
      </c>
      <c r="AV42" s="76" t="e">
        <f>AW42-E9</f>
        <v>#REF!</v>
      </c>
      <c r="AW42" s="1" t="e">
        <f>BB60</f>
        <v>#REF!</v>
      </c>
      <c r="AX42" t="e">
        <f>AW42-AW41</f>
        <v>#REF!</v>
      </c>
      <c r="DD42" s="76" t="e">
        <f>DE42-E32</f>
        <v>#REF!</v>
      </c>
      <c r="DE42" s="1" t="e">
        <f>DJ79</f>
        <v>#REF!</v>
      </c>
      <c r="DF42" t="e">
        <f>DE42-DE41</f>
        <v>#REF!</v>
      </c>
      <c r="DU42" s="76" t="e">
        <f>DV42-E39</f>
        <v>#REF!</v>
      </c>
      <c r="DV42" s="1" t="e">
        <f>EB42</f>
        <v>#REF!</v>
      </c>
      <c r="DW42" t="e">
        <f>DV42-DV41</f>
        <v>#REF!</v>
      </c>
      <c r="EB42" s="76" t="e">
        <f>EC42-E43</f>
        <v>#REF!</v>
      </c>
      <c r="EC42" s="1" t="e">
        <f>EH42</f>
        <v>#REF!</v>
      </c>
      <c r="ED42" t="e">
        <f>EC42-EC41</f>
        <v>#REF!</v>
      </c>
      <c r="EH42" s="76" t="e">
        <f>EI42-E41</f>
        <v>#REF!</v>
      </c>
      <c r="EI42" s="1" t="e">
        <f>EN78</f>
        <v>#REF!</v>
      </c>
      <c r="EJ42" t="e">
        <f>EI42-EI41</f>
        <v>#REF!</v>
      </c>
    </row>
    <row r="43" spans="2:140" x14ac:dyDescent="0.3">
      <c r="B43" s="64" t="str">
        <f>ACTIVIDADES!B44</f>
        <v>3.6</v>
      </c>
      <c r="C43" s="73" t="str">
        <f>ACTIVIDADES!C44</f>
        <v>actualizar documento de implementacion de proyectos</v>
      </c>
      <c r="D43" s="32" t="s">
        <v>108</v>
      </c>
      <c r="E43" s="32">
        <f>ACTIVIDADES!L44</f>
        <v>13</v>
      </c>
    </row>
    <row r="44" spans="2:140" x14ac:dyDescent="0.3">
      <c r="B44" s="64" t="e">
        <f>ACTIVIDADES!#REF!</f>
        <v>#REF!</v>
      </c>
      <c r="C44" s="73" t="e">
        <f>ACTIVIDADES!#REF!</f>
        <v>#REF!</v>
      </c>
      <c r="D44" s="32" t="s">
        <v>109</v>
      </c>
      <c r="E44" s="32" t="e">
        <f>ACTIVIDADES!#REF!</f>
        <v>#REF!</v>
      </c>
    </row>
    <row r="45" spans="2:140" x14ac:dyDescent="0.3">
      <c r="B45" s="64" t="e">
        <f>ACTIVIDADES!#REF!</f>
        <v>#REF!</v>
      </c>
      <c r="C45" s="73" t="str">
        <f>ACTIVIDADES!C43</f>
        <v>Alimentar informacion de proyecto en sharepoint</v>
      </c>
      <c r="D45" s="32" t="s">
        <v>110</v>
      </c>
      <c r="E45" s="32" t="e">
        <f>ACTIVIDADES!#REF!</f>
        <v>#REF!</v>
      </c>
    </row>
    <row r="46" spans="2:140" x14ac:dyDescent="0.3">
      <c r="B46" s="64" t="str">
        <f>ACTIVIDADES!B45</f>
        <v>3.7</v>
      </c>
      <c r="C46" s="73" t="str">
        <f>ACTIVIDADES!C45</f>
        <v>y actualizar el prototipo FRONT END</v>
      </c>
      <c r="D46" s="32" t="s">
        <v>111</v>
      </c>
      <c r="E46" s="32">
        <f>ACTIVIDADES!L45</f>
        <v>19</v>
      </c>
    </row>
    <row r="47" spans="2:140" x14ac:dyDescent="0.3">
      <c r="B47" s="64" t="str">
        <f>ACTIVIDADES!B46</f>
        <v>3.8</v>
      </c>
      <c r="C47" s="73" t="str">
        <f>ACTIVIDADES!C46</f>
        <v>funciones y triggers CRUD</v>
      </c>
      <c r="D47" s="32" t="s">
        <v>112</v>
      </c>
      <c r="E47" s="32">
        <f>ACTIVIDADES!L46</f>
        <v>7</v>
      </c>
    </row>
    <row r="48" spans="2:140" x14ac:dyDescent="0.3">
      <c r="B48" s="64" t="str">
        <f>ACTIVIDADES!B47</f>
        <v>3.9</v>
      </c>
      <c r="C48" s="73" t="str">
        <f>ACTIVIDADES!C47</f>
        <v>con interfaz de usuario</v>
      </c>
      <c r="D48" s="32" t="s">
        <v>113</v>
      </c>
      <c r="E48" s="32">
        <f>ACTIVIDADES!L47</f>
        <v>7</v>
      </c>
    </row>
    <row r="59" spans="24:110" ht="15" thickBot="1" x14ac:dyDescent="0.35">
      <c r="X59" s="74">
        <f>S41</f>
        <v>4</v>
      </c>
      <c r="Y59" s="75">
        <f>X59+E5</f>
        <v>7</v>
      </c>
      <c r="Z59" t="e">
        <f>X60-X59</f>
        <v>#REF!</v>
      </c>
      <c r="AD59" s="74">
        <f>IF(Y24&gt;Y59,Y24,Y59)</f>
        <v>10</v>
      </c>
      <c r="AE59" s="75">
        <f>AD59+E19</f>
        <v>15</v>
      </c>
      <c r="AF59" t="e">
        <f>AD60-AD59</f>
        <v>#REF!</v>
      </c>
      <c r="AV59" s="74">
        <f>AQ41</f>
        <v>33</v>
      </c>
      <c r="AW59" s="75">
        <f>AV59+E10</f>
        <v>35</v>
      </c>
      <c r="AX59" t="e">
        <f>AV60-AV59</f>
        <v>#REF!</v>
      </c>
      <c r="BB59" s="74">
        <f>IF(AW41&lt;AW59,AW41,AW59)</f>
        <v>35</v>
      </c>
      <c r="BC59" s="75">
        <f>BB59+E20</f>
        <v>42</v>
      </c>
      <c r="BD59" t="e">
        <f>BB60-BB59</f>
        <v>#REF!</v>
      </c>
      <c r="BH59" s="74">
        <f>BC59</f>
        <v>42</v>
      </c>
      <c r="BI59" s="75">
        <f>BH59+E21</f>
        <v>49</v>
      </c>
      <c r="BJ59" t="e">
        <f>BH60-BH59</f>
        <v>#REF!</v>
      </c>
      <c r="CF59" s="74">
        <f>CA78</f>
        <v>77</v>
      </c>
      <c r="CG59" s="75">
        <f>CF59+E26</f>
        <v>88</v>
      </c>
      <c r="CH59" t="e">
        <f>CF60-CF59</f>
        <v>#REF!</v>
      </c>
      <c r="DD59" s="74" t="e">
        <f>CY78</f>
        <v>#REF!</v>
      </c>
      <c r="DE59" s="75" t="e">
        <f>DD59+E33</f>
        <v>#REF!</v>
      </c>
      <c r="DF59" t="e">
        <f>DD60-DD59</f>
        <v>#REF!</v>
      </c>
    </row>
    <row r="60" spans="24:110" ht="15" thickTop="1" x14ac:dyDescent="0.3">
      <c r="X60" s="76" t="e">
        <f>Y60-E5</f>
        <v>#REF!</v>
      </c>
      <c r="Y60" s="1" t="e">
        <f>AD60</f>
        <v>#REF!</v>
      </c>
      <c r="Z60" t="e">
        <f>Y60-Y59</f>
        <v>#REF!</v>
      </c>
      <c r="AD60" s="76" t="e">
        <f>AE60-E19</f>
        <v>#REF!</v>
      </c>
      <c r="AE60" s="1" t="e">
        <f>AV79</f>
        <v>#REF!</v>
      </c>
      <c r="AF60" t="e">
        <f>AE60-AE59</f>
        <v>#REF!</v>
      </c>
      <c r="AV60" s="76" t="e">
        <f>AW60-E10</f>
        <v>#REF!</v>
      </c>
      <c r="AW60" s="1" t="e">
        <f>BB60</f>
        <v>#REF!</v>
      </c>
      <c r="AX60" t="e">
        <f>AW60-AW59</f>
        <v>#REF!</v>
      </c>
      <c r="BB60" s="76" t="e">
        <f>BC60-E20</f>
        <v>#REF!</v>
      </c>
      <c r="BC60" s="1" t="e">
        <f>BH60</f>
        <v>#REF!</v>
      </c>
      <c r="BD60" t="e">
        <f>BC60-BC59</f>
        <v>#REF!</v>
      </c>
      <c r="BH60" s="76" t="e">
        <f>BI60-E21</f>
        <v>#REF!</v>
      </c>
      <c r="BI60" s="1" t="e">
        <f>BN79</f>
        <v>#REF!</v>
      </c>
      <c r="BJ60" t="e">
        <f>BI60-BI59</f>
        <v>#REF!</v>
      </c>
      <c r="CF60" s="76" t="e">
        <f>CG60-E26</f>
        <v>#REF!</v>
      </c>
      <c r="CG60" s="1" t="e">
        <f>CL79</f>
        <v>#REF!</v>
      </c>
      <c r="CH60" t="e">
        <f>CG60-CG59</f>
        <v>#REF!</v>
      </c>
      <c r="DD60" s="76" t="e">
        <f>DE60-E33</f>
        <v>#REF!</v>
      </c>
      <c r="DE60" s="1" t="e">
        <f>DJ79</f>
        <v>#REF!</v>
      </c>
      <c r="DF60" t="e">
        <f>DE60-DE59</f>
        <v>#REF!</v>
      </c>
    </row>
    <row r="77" spans="12:161" ht="15" thickBot="1" x14ac:dyDescent="0.35">
      <c r="EN77" s="74" t="e">
        <f>MAX(EI41,EI104)</f>
        <v>#REF!</v>
      </c>
      <c r="EO77" s="75" t="e">
        <f>EN77+E45</f>
        <v>#REF!</v>
      </c>
      <c r="EP77" t="e">
        <f>EN78-EN77</f>
        <v>#REF!</v>
      </c>
      <c r="ES77" s="74" t="e">
        <f>(EO77)</f>
        <v>#REF!</v>
      </c>
      <c r="ET77" s="75" t="e">
        <f>ES77+E46</f>
        <v>#REF!</v>
      </c>
      <c r="EU77" t="e">
        <f>ES78-ES77</f>
        <v>#REF!</v>
      </c>
      <c r="EX77" s="74" t="e">
        <f>(ET77)</f>
        <v>#REF!</v>
      </c>
      <c r="EY77" s="75" t="e">
        <f>EX77+E47</f>
        <v>#REF!</v>
      </c>
      <c r="EZ77" t="e">
        <f>EX78-EX77</f>
        <v>#REF!</v>
      </c>
      <c r="FC77" s="74" t="e">
        <f>(EY77)</f>
        <v>#REF!</v>
      </c>
      <c r="FD77" s="75" t="e">
        <f>FC77</f>
        <v>#REF!</v>
      </c>
      <c r="FE77" t="e">
        <f>FC78-FC77</f>
        <v>#REF!</v>
      </c>
    </row>
    <row r="78" spans="12:161" ht="15.6" thickTop="1" thickBot="1" x14ac:dyDescent="0.35">
      <c r="AV78" s="74">
        <f>AE59</f>
        <v>15</v>
      </c>
      <c r="AW78" s="75">
        <f>AV78+E11</f>
        <v>20</v>
      </c>
      <c r="AX78" t="e">
        <f>AV79-AV78</f>
        <v>#REF!</v>
      </c>
      <c r="BN78" s="74">
        <f>MAX(BI59,AW78,BC101)</f>
        <v>49</v>
      </c>
      <c r="BO78" s="75">
        <f>BN78+E22</f>
        <v>55</v>
      </c>
      <c r="BP78" t="e">
        <f>BN79-BN78</f>
        <v>#REF!</v>
      </c>
      <c r="BT78" s="74">
        <f>BO78</f>
        <v>55</v>
      </c>
      <c r="BU78" s="75">
        <f>BT78+E23</f>
        <v>62</v>
      </c>
      <c r="BV78" t="e">
        <f>BT79-BT78</f>
        <v>#REF!</v>
      </c>
      <c r="BZ78" s="74">
        <f>BU78</f>
        <v>62</v>
      </c>
      <c r="CA78" s="75">
        <f>BZ78+E25</f>
        <v>77</v>
      </c>
      <c r="CB78" t="e">
        <f>BZ79-BZ78</f>
        <v>#REF!</v>
      </c>
      <c r="CF78" s="74">
        <f>CA78</f>
        <v>77</v>
      </c>
      <c r="CG78" s="75" t="e">
        <f>CF78+E27</f>
        <v>#REF!</v>
      </c>
      <c r="CH78" t="e">
        <f>CF79-CF78</f>
        <v>#REF!</v>
      </c>
      <c r="CL78" s="74" t="e">
        <f>MAX(CG59,CG78,CG96)</f>
        <v>#REF!</v>
      </c>
      <c r="CM78" s="75" t="e">
        <f>CL78+E29</f>
        <v>#REF!</v>
      </c>
      <c r="CN78" t="e">
        <f>CL79-CL78</f>
        <v>#REF!</v>
      </c>
      <c r="CR78" s="74" t="e">
        <f>CM78</f>
        <v>#REF!</v>
      </c>
      <c r="CS78" s="75" t="e">
        <f>CR78+E30</f>
        <v>#REF!</v>
      </c>
      <c r="CT78" t="e">
        <f>CR79-CR78</f>
        <v>#REF!</v>
      </c>
      <c r="CX78" s="74" t="e">
        <f>CS78</f>
        <v>#REF!</v>
      </c>
      <c r="CY78" s="75" t="e">
        <f>CX78+E31</f>
        <v>#REF!</v>
      </c>
      <c r="CZ78" t="e">
        <f>CX79-CX78</f>
        <v>#REF!</v>
      </c>
      <c r="DJ78" s="74" t="e">
        <f>MAX(DE41,DE59,DE95,DE113)</f>
        <v>#REF!</v>
      </c>
      <c r="DK78" s="75" t="e">
        <f>DJ78+E48</f>
        <v>#REF!</v>
      </c>
      <c r="DL78" t="e">
        <f>DJ79-DJ78</f>
        <v>#REF!</v>
      </c>
      <c r="DO78" s="74" t="e">
        <f>(DK78)</f>
        <v>#REF!</v>
      </c>
      <c r="DP78" s="75" t="e">
        <f>DO78+E37</f>
        <v>#REF!</v>
      </c>
      <c r="DQ78" t="e">
        <f>DO79-DO78</f>
        <v>#REF!</v>
      </c>
      <c r="DU78" s="74" t="e">
        <f>(DP78)</f>
        <v>#REF!</v>
      </c>
      <c r="DV78" s="75" t="e">
        <f>DU78+E40</f>
        <v>#REF!</v>
      </c>
      <c r="DW78" t="e">
        <f>DU79-DU78</f>
        <v>#REF!</v>
      </c>
      <c r="EN78" s="76" t="e">
        <f>EO78-E45</f>
        <v>#REF!</v>
      </c>
      <c r="EO78" s="1" t="e">
        <f>ES78</f>
        <v>#REF!</v>
      </c>
      <c r="EP78" t="e">
        <f>EO78-EO77</f>
        <v>#REF!</v>
      </c>
      <c r="ES78" s="76" t="e">
        <f>ET78-E46</f>
        <v>#REF!</v>
      </c>
      <c r="ET78" s="1" t="e">
        <f>EX78</f>
        <v>#REF!</v>
      </c>
      <c r="EU78" t="e">
        <f>ET78-ET77</f>
        <v>#REF!</v>
      </c>
      <c r="EX78" s="76" t="e">
        <f>EY78-E47</f>
        <v>#REF!</v>
      </c>
      <c r="EY78" s="1" t="e">
        <f>FC78</f>
        <v>#REF!</v>
      </c>
      <c r="EZ78" t="e">
        <f>EY78-EY77</f>
        <v>#REF!</v>
      </c>
      <c r="FC78" s="76" t="e">
        <f>FD78-0</f>
        <v>#REF!</v>
      </c>
      <c r="FD78" s="1" t="e">
        <f>FD77</f>
        <v>#REF!</v>
      </c>
      <c r="FE78" t="e">
        <f>FD78-FD77</f>
        <v>#REF!</v>
      </c>
    </row>
    <row r="79" spans="12:161" ht="15.6" thickTop="1" thickBot="1" x14ac:dyDescent="0.35">
      <c r="L79" s="74">
        <v>0</v>
      </c>
      <c r="M79" s="75">
        <v>0</v>
      </c>
      <c r="AV79" s="76" t="e">
        <f>AW79-E11</f>
        <v>#REF!</v>
      </c>
      <c r="AW79" s="1" t="e">
        <f>BN79</f>
        <v>#REF!</v>
      </c>
      <c r="AX79" t="e">
        <f>AW79-AW78</f>
        <v>#REF!</v>
      </c>
      <c r="BN79" s="76" t="e">
        <f>BO79-E22</f>
        <v>#REF!</v>
      </c>
      <c r="BO79" s="1" t="e">
        <f>BT79</f>
        <v>#REF!</v>
      </c>
      <c r="BP79" t="e">
        <f>BO79-BO78</f>
        <v>#REF!</v>
      </c>
      <c r="BT79" s="76" t="e">
        <f>BU79-E23</f>
        <v>#REF!</v>
      </c>
      <c r="BU79" s="1" t="e">
        <f>BZ79</f>
        <v>#REF!</v>
      </c>
      <c r="BV79" t="e">
        <f>BU79-BU78</f>
        <v>#REF!</v>
      </c>
      <c r="BZ79" s="76" t="e">
        <f>CA79-E25</f>
        <v>#REF!</v>
      </c>
      <c r="CA79" s="1" t="e">
        <f>MIN(CF60,CF79,CF97)</f>
        <v>#REF!</v>
      </c>
      <c r="CB79" t="e">
        <f>CA79-CA78</f>
        <v>#REF!</v>
      </c>
      <c r="CF79" s="76" t="e">
        <f>CG79-E27</f>
        <v>#REF!</v>
      </c>
      <c r="CG79" s="1" t="e">
        <f>CL79</f>
        <v>#REF!</v>
      </c>
      <c r="CH79" t="e">
        <f>CG79-CG78</f>
        <v>#REF!</v>
      </c>
      <c r="CL79" s="76" t="e">
        <f>CM79-E29</f>
        <v>#REF!</v>
      </c>
      <c r="CM79" s="1" t="e">
        <f>CR79</f>
        <v>#REF!</v>
      </c>
      <c r="CN79" t="e">
        <f>CM79-CM78</f>
        <v>#REF!</v>
      </c>
      <c r="CR79" s="76" t="e">
        <f>CS79-E30</f>
        <v>#REF!</v>
      </c>
      <c r="CS79" s="1" t="e">
        <f>CX79</f>
        <v>#REF!</v>
      </c>
      <c r="CT79" t="e">
        <f>CS79-CS78</f>
        <v>#REF!</v>
      </c>
      <c r="CX79" s="76" t="e">
        <f>CY79-E31</f>
        <v>#REF!</v>
      </c>
      <c r="CY79" s="1" t="e">
        <f>MIN(DD42,DD60,DD96,DD114)</f>
        <v>#REF!</v>
      </c>
      <c r="CZ79" t="e">
        <f>CY79-CY78</f>
        <v>#REF!</v>
      </c>
      <c r="DJ79" s="76" t="e">
        <f>DK79-E48</f>
        <v>#REF!</v>
      </c>
      <c r="DK79" s="1" t="e">
        <f>DO79</f>
        <v>#REF!</v>
      </c>
      <c r="DL79" t="e">
        <f>DK79-DK78</f>
        <v>#REF!</v>
      </c>
      <c r="DO79" s="76" t="e">
        <f>DP79-E37</f>
        <v>#REF!</v>
      </c>
      <c r="DP79" s="1" t="e">
        <f>MIN(DU42,DU79,DU105)</f>
        <v>#REF!</v>
      </c>
      <c r="DQ79" t="e">
        <f>DP79-DP78</f>
        <v>#REF!</v>
      </c>
      <c r="DU79" s="76" t="e">
        <f>DV79-E40</f>
        <v>#REF!</v>
      </c>
      <c r="DV79" s="1" t="e">
        <f>EB105</f>
        <v>#REF!</v>
      </c>
      <c r="DW79" t="e">
        <f>DV79-DV78</f>
        <v>#REF!</v>
      </c>
    </row>
    <row r="80" spans="12:161" ht="15" thickTop="1" x14ac:dyDescent="0.3">
      <c r="L80" s="76">
        <v>0</v>
      </c>
      <c r="M80" s="1" t="e">
        <f>MIN(R42,R102)</f>
        <v>#REF!</v>
      </c>
    </row>
    <row r="95" spans="84:110" ht="15" thickBot="1" x14ac:dyDescent="0.35">
      <c r="DD95" s="74" t="e">
        <f>CY78</f>
        <v>#REF!</v>
      </c>
      <c r="DE95" s="75" t="e">
        <f>DD95+E34</f>
        <v>#REF!</v>
      </c>
      <c r="DF95" t="e">
        <f>DD96-DD95</f>
        <v>#REF!</v>
      </c>
    </row>
    <row r="96" spans="84:110" ht="15.6" thickTop="1" thickBot="1" x14ac:dyDescent="0.35">
      <c r="CF96" s="74">
        <f>CA78</f>
        <v>77</v>
      </c>
      <c r="CG96" s="75" t="e">
        <f>CF96+E28</f>
        <v>#REF!</v>
      </c>
      <c r="CH96" t="e">
        <f>CF97-CF96</f>
        <v>#REF!</v>
      </c>
      <c r="DD96" s="76" t="e">
        <f>DE96-E34</f>
        <v>#REF!</v>
      </c>
      <c r="DE96" s="1" t="e">
        <f>DJ79</f>
        <v>#REF!</v>
      </c>
      <c r="DF96" t="e">
        <f>DE96-DE95</f>
        <v>#REF!</v>
      </c>
    </row>
    <row r="97" spans="18:140" ht="15" thickTop="1" x14ac:dyDescent="0.3">
      <c r="CF97" s="76" t="e">
        <f>CG97-E28</f>
        <v>#REF!</v>
      </c>
      <c r="CG97" s="1" t="e">
        <f>CL79</f>
        <v>#REF!</v>
      </c>
      <c r="CH97" t="e">
        <f>CG97-CG96</f>
        <v>#REF!</v>
      </c>
    </row>
    <row r="101" spans="18:140" ht="15" thickBot="1" x14ac:dyDescent="0.35">
      <c r="R101" s="74">
        <f>M79</f>
        <v>0</v>
      </c>
      <c r="S101" s="75">
        <f>R101+E12</f>
        <v>7</v>
      </c>
      <c r="T101" t="e">
        <f>R102-R101</f>
        <v>#REF!</v>
      </c>
      <c r="X101" s="74">
        <f>S101</f>
        <v>7</v>
      </c>
      <c r="Y101" s="75">
        <f>X101+E13</f>
        <v>16</v>
      </c>
      <c r="Z101" t="e">
        <f>X102-X101</f>
        <v>#REF!</v>
      </c>
      <c r="AD101" s="74">
        <f>Y101</f>
        <v>16</v>
      </c>
      <c r="AE101" s="75">
        <f>AD101+E14</f>
        <v>21</v>
      </c>
      <c r="AF101" t="e">
        <f>AD102-AD101</f>
        <v>#REF!</v>
      </c>
      <c r="AJ101" s="74">
        <f>AE101</f>
        <v>21</v>
      </c>
      <c r="AK101" s="75">
        <f>AJ101+E15</f>
        <v>30</v>
      </c>
      <c r="AL101" t="e">
        <f>AJ102-AJ101</f>
        <v>#REF!</v>
      </c>
      <c r="AP101" s="74">
        <f>AK101</f>
        <v>30</v>
      </c>
      <c r="AQ101" s="75">
        <f>AP101+E16</f>
        <v>37</v>
      </c>
      <c r="AR101" t="e">
        <f>AP102-AP101</f>
        <v>#REF!</v>
      </c>
      <c r="AV101" s="74">
        <f>AQ101</f>
        <v>37</v>
      </c>
      <c r="AW101" s="75">
        <f>AV101+E17</f>
        <v>39</v>
      </c>
      <c r="AX101" t="e">
        <f>AV102-AV101</f>
        <v>#REF!</v>
      </c>
      <c r="BB101" s="74">
        <f>AW101</f>
        <v>39</v>
      </c>
      <c r="BC101" s="75">
        <f>BB101+E18</f>
        <v>44</v>
      </c>
      <c r="BD101" t="e">
        <f>BB102-BB101</f>
        <v>#REF!</v>
      </c>
    </row>
    <row r="102" spans="18:140" ht="15" thickTop="1" x14ac:dyDescent="0.3">
      <c r="R102" s="76" t="e">
        <f>S102-E12</f>
        <v>#REF!</v>
      </c>
      <c r="S102" s="1" t="e">
        <f>X102</f>
        <v>#REF!</v>
      </c>
      <c r="T102" t="e">
        <f>S102-S101</f>
        <v>#REF!</v>
      </c>
      <c r="X102" s="76" t="e">
        <f>Y102-E13</f>
        <v>#REF!</v>
      </c>
      <c r="Y102" s="1" t="e">
        <f>AD102</f>
        <v>#REF!</v>
      </c>
      <c r="Z102" t="e">
        <f>Y102-Y101</f>
        <v>#REF!</v>
      </c>
      <c r="AD102" s="76" t="e">
        <f>AE102-E14</f>
        <v>#REF!</v>
      </c>
      <c r="AE102" s="1" t="e">
        <f>AJ102</f>
        <v>#REF!</v>
      </c>
      <c r="AF102" t="e">
        <f>AE102-AE101</f>
        <v>#REF!</v>
      </c>
      <c r="AJ102" s="76" t="e">
        <f>AK102-E15</f>
        <v>#REF!</v>
      </c>
      <c r="AK102" s="1" t="e">
        <f>AP102</f>
        <v>#REF!</v>
      </c>
      <c r="AL102" t="e">
        <f>AK102-AK101</f>
        <v>#REF!</v>
      </c>
      <c r="AP102" s="76" t="e">
        <f>AQ102-E16</f>
        <v>#REF!</v>
      </c>
      <c r="AQ102" s="1" t="e">
        <f>AV102</f>
        <v>#REF!</v>
      </c>
      <c r="AR102" t="e">
        <f>AQ102-AQ101</f>
        <v>#REF!</v>
      </c>
      <c r="AV102" s="76" t="e">
        <f>AW102-E17</f>
        <v>#REF!</v>
      </c>
      <c r="AW102" s="1" t="e">
        <f>BB102</f>
        <v>#REF!</v>
      </c>
      <c r="AX102" t="e">
        <f>AW102-AW101</f>
        <v>#REF!</v>
      </c>
      <c r="BB102" s="76" t="e">
        <f>BC102-E18</f>
        <v>#REF!</v>
      </c>
      <c r="BC102" s="1" t="e">
        <f>BN79</f>
        <v>#REF!</v>
      </c>
      <c r="BD102" t="e">
        <f>BC102-BC101</f>
        <v>#REF!</v>
      </c>
    </row>
    <row r="104" spans="18:140" ht="15" thickBot="1" x14ac:dyDescent="0.35">
      <c r="DU104" s="74" t="e">
        <f>(DP78)</f>
        <v>#REF!</v>
      </c>
      <c r="DV104" s="75" t="e">
        <f>DU104+E38</f>
        <v>#REF!</v>
      </c>
      <c r="DW104" t="e">
        <f>DU105-DU104</f>
        <v>#REF!</v>
      </c>
      <c r="EB104" s="74" t="e">
        <f>IF(DV78&gt;DV104,DV78,DV104)</f>
        <v>#REF!</v>
      </c>
      <c r="EC104" s="75" t="e">
        <f>EB104+E44</f>
        <v>#REF!</v>
      </c>
      <c r="ED104" t="e">
        <f>EB105-EB104</f>
        <v>#REF!</v>
      </c>
      <c r="EH104" s="74" t="e">
        <f>(EC104)</f>
        <v>#REF!</v>
      </c>
      <c r="EI104" s="75" t="e">
        <f>EH104+E42</f>
        <v>#REF!</v>
      </c>
      <c r="EJ104" t="e">
        <f>EH105-EH104</f>
        <v>#REF!</v>
      </c>
    </row>
    <row r="105" spans="18:140" ht="15" thickTop="1" x14ac:dyDescent="0.3">
      <c r="DU105" s="76" t="e">
        <f>DV105-E38</f>
        <v>#REF!</v>
      </c>
      <c r="DV105" s="1" t="e">
        <f>EB105</f>
        <v>#REF!</v>
      </c>
      <c r="DW105" t="e">
        <f>DV105-DV104</f>
        <v>#REF!</v>
      </c>
      <c r="EB105" s="76" t="e">
        <f>EC105-E44</f>
        <v>#REF!</v>
      </c>
      <c r="EC105" s="1" t="e">
        <f>EH105</f>
        <v>#REF!</v>
      </c>
      <c r="ED105" t="e">
        <f>EC105-EC104</f>
        <v>#REF!</v>
      </c>
      <c r="EH105" s="76" t="e">
        <f>EI105-E42</f>
        <v>#REF!</v>
      </c>
      <c r="EI105" s="1" t="e">
        <f>EN78</f>
        <v>#REF!</v>
      </c>
      <c r="EJ105" t="e">
        <f>EI105-EI104</f>
        <v>#REF!</v>
      </c>
    </row>
    <row r="113" spans="108:131" ht="15" thickBot="1" x14ac:dyDescent="0.35">
      <c r="DD113" s="74" t="e">
        <f>CY78</f>
        <v>#REF!</v>
      </c>
      <c r="DE113" s="75" t="e">
        <f>DD113+E35</f>
        <v>#REF!</v>
      </c>
      <c r="DF113" t="e">
        <f>DD114-DD113</f>
        <v>#REF!</v>
      </c>
    </row>
    <row r="114" spans="108:131" ht="16.2" thickTop="1" x14ac:dyDescent="0.3">
      <c r="DD114" s="76" t="e">
        <f>DE114-E35</f>
        <v>#REF!</v>
      </c>
      <c r="DE114" s="1" t="e">
        <f>DJ79</f>
        <v>#REF!</v>
      </c>
      <c r="DF114" t="e">
        <f>DE114-DE113</f>
        <v>#REF!</v>
      </c>
      <c r="EA114" s="77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A524-03D3-4AD7-BB91-901C72382E3E}">
  <dimension ref="B1:FE118"/>
  <sheetViews>
    <sheetView showGridLines="0" zoomScale="40" zoomScaleNormal="40" workbookViewId="0">
      <selection activeCell="C71" sqref="C71"/>
    </sheetView>
  </sheetViews>
  <sheetFormatPr baseColWidth="10" defaultColWidth="11.44140625" defaultRowHeight="14.4" x14ac:dyDescent="0.3"/>
  <cols>
    <col min="1" max="1" width="12.109375" customWidth="1"/>
    <col min="3" max="3" width="97" bestFit="1" customWidth="1"/>
    <col min="4" max="4" width="19.44140625" customWidth="1"/>
    <col min="5" max="5" width="21.109375" bestFit="1" customWidth="1"/>
    <col min="18" max="18" width="13.5546875" bestFit="1" customWidth="1"/>
    <col min="54" max="54" width="13.5546875" bestFit="1" customWidth="1"/>
    <col min="66" max="66" width="13.5546875" bestFit="1" customWidth="1"/>
    <col min="96" max="96" width="15" bestFit="1" customWidth="1"/>
    <col min="133" max="133" width="13.5546875" bestFit="1" customWidth="1"/>
  </cols>
  <sheetData>
    <row r="1" spans="2:5" ht="15.6" x14ac:dyDescent="0.3">
      <c r="B1" s="106" t="s">
        <v>2</v>
      </c>
      <c r="C1" s="107"/>
      <c r="D1" s="68" t="s">
        <v>79</v>
      </c>
      <c r="E1" s="68" t="s">
        <v>80</v>
      </c>
    </row>
    <row r="2" spans="2:5" x14ac:dyDescent="0.3">
      <c r="B2" s="67" t="s">
        <v>81</v>
      </c>
      <c r="C2" s="39" t="s">
        <v>114</v>
      </c>
      <c r="D2" s="65"/>
      <c r="E2" s="66">
        <v>52</v>
      </c>
    </row>
    <row r="3" spans="2:5" x14ac:dyDescent="0.3">
      <c r="B3" s="64" t="s">
        <v>82</v>
      </c>
      <c r="C3" s="70" t="s">
        <v>13</v>
      </c>
      <c r="D3" s="63" t="s">
        <v>81</v>
      </c>
      <c r="E3" s="63">
        <v>4</v>
      </c>
    </row>
    <row r="4" spans="2:5" x14ac:dyDescent="0.3">
      <c r="B4" s="64" t="s">
        <v>115</v>
      </c>
      <c r="C4" s="71" t="s">
        <v>116</v>
      </c>
      <c r="D4" s="32" t="s">
        <v>82</v>
      </c>
      <c r="E4" s="63">
        <v>6</v>
      </c>
    </row>
    <row r="5" spans="2:5" x14ac:dyDescent="0.3">
      <c r="B5" s="64" t="s">
        <v>117</v>
      </c>
      <c r="C5" s="71" t="s">
        <v>23</v>
      </c>
      <c r="D5" s="32" t="s">
        <v>82</v>
      </c>
      <c r="E5" s="63">
        <v>3</v>
      </c>
    </row>
    <row r="6" spans="2:5" x14ac:dyDescent="0.3">
      <c r="B6" s="64" t="s">
        <v>84</v>
      </c>
      <c r="C6" s="71" t="s">
        <v>25</v>
      </c>
      <c r="D6" s="32" t="s">
        <v>83</v>
      </c>
      <c r="E6" s="63">
        <v>1</v>
      </c>
    </row>
    <row r="7" spans="2:5" x14ac:dyDescent="0.3">
      <c r="B7" s="64" t="s">
        <v>85</v>
      </c>
      <c r="C7" s="71" t="s">
        <v>26</v>
      </c>
      <c r="D7" s="32" t="s">
        <v>84</v>
      </c>
      <c r="E7" s="63">
        <v>2</v>
      </c>
    </row>
    <row r="8" spans="2:5" x14ac:dyDescent="0.3">
      <c r="B8" s="64" t="s">
        <v>86</v>
      </c>
      <c r="C8" s="71" t="s">
        <v>27</v>
      </c>
      <c r="D8" s="32" t="s">
        <v>85</v>
      </c>
      <c r="E8" s="63">
        <v>7</v>
      </c>
    </row>
    <row r="9" spans="2:5" x14ac:dyDescent="0.3">
      <c r="B9" s="64" t="s">
        <v>118</v>
      </c>
      <c r="C9" s="71" t="s">
        <v>119</v>
      </c>
      <c r="D9" s="32" t="s">
        <v>86</v>
      </c>
      <c r="E9" s="63">
        <v>2</v>
      </c>
    </row>
    <row r="10" spans="2:5" x14ac:dyDescent="0.3">
      <c r="B10" s="64" t="s">
        <v>120</v>
      </c>
      <c r="C10" s="71" t="s">
        <v>121</v>
      </c>
      <c r="D10" s="32" t="s">
        <v>86</v>
      </c>
      <c r="E10" s="63">
        <v>2</v>
      </c>
    </row>
    <row r="11" spans="2:5" x14ac:dyDescent="0.3">
      <c r="B11" s="64" t="s">
        <v>122</v>
      </c>
      <c r="C11" s="71" t="s">
        <v>123</v>
      </c>
      <c r="D11" s="32" t="s">
        <v>87</v>
      </c>
      <c r="E11" s="63">
        <v>3</v>
      </c>
    </row>
    <row r="12" spans="2:5" x14ac:dyDescent="0.3">
      <c r="B12" s="64" t="s">
        <v>88</v>
      </c>
      <c r="C12" s="71" t="s">
        <v>124</v>
      </c>
      <c r="D12" s="32" t="s">
        <v>81</v>
      </c>
      <c r="E12" s="63">
        <v>2</v>
      </c>
    </row>
    <row r="13" spans="2:5" x14ac:dyDescent="0.3">
      <c r="B13" s="64" t="s">
        <v>89</v>
      </c>
      <c r="C13" s="71" t="s">
        <v>34</v>
      </c>
      <c r="D13" s="32" t="s">
        <v>88</v>
      </c>
      <c r="E13" s="63">
        <v>2</v>
      </c>
    </row>
    <row r="14" spans="2:5" x14ac:dyDescent="0.3">
      <c r="B14" s="64" t="s">
        <v>90</v>
      </c>
      <c r="C14" s="71" t="s">
        <v>125</v>
      </c>
      <c r="D14" s="32" t="s">
        <v>89</v>
      </c>
      <c r="E14" s="63">
        <v>5</v>
      </c>
    </row>
    <row r="15" spans="2:5" x14ac:dyDescent="0.3">
      <c r="B15" s="64" t="s">
        <v>91</v>
      </c>
      <c r="C15" s="71" t="s">
        <v>37</v>
      </c>
      <c r="D15" s="32" t="s">
        <v>90</v>
      </c>
      <c r="E15" s="63">
        <v>3</v>
      </c>
    </row>
    <row r="16" spans="2:5" x14ac:dyDescent="0.3">
      <c r="B16" s="64" t="s">
        <v>92</v>
      </c>
      <c r="C16" s="71" t="s">
        <v>38</v>
      </c>
      <c r="D16" s="32" t="s">
        <v>91</v>
      </c>
      <c r="E16" s="63">
        <v>6</v>
      </c>
    </row>
    <row r="17" spans="2:26" x14ac:dyDescent="0.3">
      <c r="B17" s="64" t="s">
        <v>93</v>
      </c>
      <c r="C17" s="71" t="s">
        <v>39</v>
      </c>
      <c r="D17" s="32" t="s">
        <v>92</v>
      </c>
      <c r="E17" s="63">
        <v>2</v>
      </c>
    </row>
    <row r="18" spans="2:26" x14ac:dyDescent="0.3">
      <c r="B18" s="64" t="s">
        <v>126</v>
      </c>
      <c r="C18" s="71" t="s">
        <v>127</v>
      </c>
      <c r="D18" s="32" t="s">
        <v>93</v>
      </c>
      <c r="E18" s="63">
        <v>2</v>
      </c>
    </row>
    <row r="19" spans="2:26" x14ac:dyDescent="0.3">
      <c r="B19" s="64" t="s">
        <v>87</v>
      </c>
      <c r="C19" s="71" t="s">
        <v>41</v>
      </c>
      <c r="D19" s="32" t="s">
        <v>83</v>
      </c>
      <c r="E19" s="63">
        <v>4</v>
      </c>
    </row>
    <row r="20" spans="2:26" x14ac:dyDescent="0.3">
      <c r="B20" s="64" t="s">
        <v>95</v>
      </c>
      <c r="C20" s="71" t="s">
        <v>43</v>
      </c>
      <c r="D20" s="32" t="s">
        <v>94</v>
      </c>
      <c r="E20" s="63">
        <v>2</v>
      </c>
    </row>
    <row r="21" spans="2:26" x14ac:dyDescent="0.3">
      <c r="B21" s="64" t="s">
        <v>128</v>
      </c>
      <c r="C21" s="71" t="s">
        <v>45</v>
      </c>
      <c r="D21" s="32" t="s">
        <v>95</v>
      </c>
      <c r="E21" s="63">
        <v>3</v>
      </c>
    </row>
    <row r="22" spans="2:26" x14ac:dyDescent="0.3">
      <c r="B22" s="64" t="s">
        <v>97</v>
      </c>
      <c r="C22" s="71" t="s">
        <v>46</v>
      </c>
      <c r="D22" s="32" t="s">
        <v>96</v>
      </c>
      <c r="E22" s="63">
        <v>6</v>
      </c>
    </row>
    <row r="23" spans="2:26" x14ac:dyDescent="0.3">
      <c r="B23" s="64" t="s">
        <v>98</v>
      </c>
      <c r="C23" s="71" t="s">
        <v>47</v>
      </c>
      <c r="D23" s="32" t="s">
        <v>97</v>
      </c>
      <c r="E23" s="63">
        <v>7</v>
      </c>
    </row>
    <row r="24" spans="2:26" ht="15" thickBot="1" x14ac:dyDescent="0.35">
      <c r="B24" s="64" t="s">
        <v>129</v>
      </c>
      <c r="C24" s="39" t="s">
        <v>48</v>
      </c>
      <c r="D24" s="65"/>
      <c r="E24" s="66">
        <v>52</v>
      </c>
      <c r="X24" s="74">
        <f>S41</f>
        <v>4</v>
      </c>
      <c r="Y24" s="75">
        <f>(X24+E4)</f>
        <v>10</v>
      </c>
      <c r="Z24">
        <f>X24-X25</f>
        <v>0</v>
      </c>
    </row>
    <row r="25" spans="2:26" ht="15" thickTop="1" x14ac:dyDescent="0.3">
      <c r="B25" s="64" t="s">
        <v>99</v>
      </c>
      <c r="C25" s="69" t="s">
        <v>49</v>
      </c>
      <c r="D25" s="32" t="s">
        <v>98</v>
      </c>
      <c r="E25" s="63">
        <v>9</v>
      </c>
      <c r="X25" s="76">
        <f>Y25-E4</f>
        <v>4</v>
      </c>
      <c r="Y25" s="1">
        <f>AD42</f>
        <v>10</v>
      </c>
      <c r="Z25">
        <f>Y24-Y25</f>
        <v>0</v>
      </c>
    </row>
    <row r="26" spans="2:26" x14ac:dyDescent="0.3">
      <c r="B26" s="64" t="s">
        <v>130</v>
      </c>
      <c r="C26" s="69" t="s">
        <v>51</v>
      </c>
      <c r="D26" s="32" t="s">
        <v>99</v>
      </c>
      <c r="E26" s="32">
        <v>6</v>
      </c>
    </row>
    <row r="27" spans="2:26" x14ac:dyDescent="0.3">
      <c r="B27" s="64" t="s">
        <v>131</v>
      </c>
      <c r="C27" s="69" t="s">
        <v>53</v>
      </c>
      <c r="D27" s="32" t="s">
        <v>99</v>
      </c>
      <c r="E27" s="32">
        <v>3</v>
      </c>
    </row>
    <row r="28" spans="2:26" x14ac:dyDescent="0.3">
      <c r="B28" s="64" t="s">
        <v>132</v>
      </c>
      <c r="C28" s="69" t="s">
        <v>54</v>
      </c>
      <c r="D28" s="32" t="s">
        <v>99</v>
      </c>
      <c r="E28" s="32">
        <v>9</v>
      </c>
    </row>
    <row r="29" spans="2:26" x14ac:dyDescent="0.3">
      <c r="B29" s="64" t="s">
        <v>101</v>
      </c>
      <c r="C29" s="69" t="s">
        <v>55</v>
      </c>
      <c r="D29" s="32" t="s">
        <v>100</v>
      </c>
      <c r="E29" s="32">
        <v>25</v>
      </c>
    </row>
    <row r="30" spans="2:26" x14ac:dyDescent="0.3">
      <c r="B30" s="64" t="s">
        <v>102</v>
      </c>
      <c r="C30" s="69" t="s">
        <v>133</v>
      </c>
      <c r="D30" s="32" t="s">
        <v>101</v>
      </c>
      <c r="E30" s="32">
        <v>27</v>
      </c>
    </row>
    <row r="31" spans="2:26" x14ac:dyDescent="0.3">
      <c r="B31" s="64" t="s">
        <v>103</v>
      </c>
      <c r="C31" s="69" t="s">
        <v>134</v>
      </c>
      <c r="D31" s="32" t="s">
        <v>102</v>
      </c>
      <c r="E31" s="32">
        <v>3</v>
      </c>
    </row>
    <row r="32" spans="2:26" x14ac:dyDescent="0.3">
      <c r="B32" s="64" t="s">
        <v>135</v>
      </c>
      <c r="C32" s="69" t="s">
        <v>136</v>
      </c>
      <c r="D32" s="32" t="s">
        <v>103</v>
      </c>
      <c r="E32" s="32">
        <v>2</v>
      </c>
    </row>
    <row r="33" spans="2:140" x14ac:dyDescent="0.3">
      <c r="B33" s="64" t="s">
        <v>137</v>
      </c>
      <c r="C33" s="69" t="s">
        <v>138</v>
      </c>
      <c r="D33" s="32" t="s">
        <v>103</v>
      </c>
      <c r="E33" s="32">
        <v>3</v>
      </c>
    </row>
    <row r="34" spans="2:140" x14ac:dyDescent="0.3">
      <c r="B34" s="64" t="s">
        <v>139</v>
      </c>
      <c r="C34" s="69" t="s">
        <v>140</v>
      </c>
      <c r="D34" s="32" t="s">
        <v>103</v>
      </c>
      <c r="E34" s="32">
        <v>2</v>
      </c>
    </row>
    <row r="35" spans="2:140" x14ac:dyDescent="0.3">
      <c r="B35" s="64" t="s">
        <v>141</v>
      </c>
      <c r="C35" s="69" t="s">
        <v>142</v>
      </c>
      <c r="D35" s="32" t="s">
        <v>103</v>
      </c>
      <c r="E35" s="32">
        <v>1</v>
      </c>
    </row>
    <row r="36" spans="2:140" x14ac:dyDescent="0.3">
      <c r="B36" s="64" t="s">
        <v>143</v>
      </c>
      <c r="C36" s="39" t="s">
        <v>144</v>
      </c>
      <c r="D36" s="65"/>
      <c r="E36" s="66">
        <v>191</v>
      </c>
    </row>
    <row r="37" spans="2:140" x14ac:dyDescent="0.3">
      <c r="B37" s="64" t="s">
        <v>105</v>
      </c>
      <c r="C37" s="72" t="s">
        <v>61</v>
      </c>
      <c r="D37" s="63" t="s">
        <v>104</v>
      </c>
      <c r="E37" s="63">
        <v>23</v>
      </c>
    </row>
    <row r="38" spans="2:140" x14ac:dyDescent="0.3">
      <c r="B38" s="64" t="s">
        <v>145</v>
      </c>
      <c r="C38" s="73" t="s">
        <v>63</v>
      </c>
      <c r="D38" s="63" t="s">
        <v>105</v>
      </c>
      <c r="E38" s="63">
        <v>22</v>
      </c>
    </row>
    <row r="39" spans="2:140" x14ac:dyDescent="0.3">
      <c r="B39" s="64" t="s">
        <v>146</v>
      </c>
      <c r="C39" s="73" t="s">
        <v>65</v>
      </c>
      <c r="D39" s="32" t="s">
        <v>105</v>
      </c>
      <c r="E39" s="32">
        <v>12</v>
      </c>
    </row>
    <row r="40" spans="2:140" x14ac:dyDescent="0.3">
      <c r="B40" s="64" t="s">
        <v>147</v>
      </c>
      <c r="C40" s="73" t="s">
        <v>148</v>
      </c>
      <c r="D40" s="32" t="s">
        <v>105</v>
      </c>
      <c r="E40" s="32">
        <v>23</v>
      </c>
      <c r="R40" s="1"/>
      <c r="S40" s="1"/>
    </row>
    <row r="41" spans="2:140" ht="15" thickBot="1" x14ac:dyDescent="0.35">
      <c r="B41" s="64" t="s">
        <v>149</v>
      </c>
      <c r="C41" s="73" t="s">
        <v>68</v>
      </c>
      <c r="D41" s="32" t="s">
        <v>106</v>
      </c>
      <c r="E41" s="32">
        <v>12</v>
      </c>
      <c r="R41" s="74">
        <v>0</v>
      </c>
      <c r="S41" s="75">
        <f>R41+E3</f>
        <v>4</v>
      </c>
      <c r="T41">
        <f>R42-R41</f>
        <v>0</v>
      </c>
      <c r="AD41" s="74">
        <f>IF(Y24&gt;Y59,Y24,Y59)</f>
        <v>10</v>
      </c>
      <c r="AE41" s="75">
        <f>AD41+E6</f>
        <v>11</v>
      </c>
      <c r="AF41">
        <f>AE41-AD41</f>
        <v>1</v>
      </c>
      <c r="AJ41" s="74">
        <f>AE41</f>
        <v>11</v>
      </c>
      <c r="AK41" s="75">
        <f>AJ41+E7</f>
        <v>13</v>
      </c>
      <c r="AL41">
        <f>AJ42-AJ41</f>
        <v>0</v>
      </c>
      <c r="AP41" s="74">
        <f>AK41</f>
        <v>13</v>
      </c>
      <c r="AQ41" s="75">
        <f>AP41+E8</f>
        <v>20</v>
      </c>
      <c r="AR41">
        <f>AP42-AP41</f>
        <v>0</v>
      </c>
      <c r="AV41" s="74">
        <f>AQ41</f>
        <v>20</v>
      </c>
      <c r="AW41" s="75">
        <f>AV41+E9</f>
        <v>22</v>
      </c>
      <c r="AX41">
        <f>AV41-AV42</f>
        <v>0</v>
      </c>
      <c r="DD41" s="74">
        <f>CY78</f>
        <v>113</v>
      </c>
      <c r="DE41" s="75">
        <f>DD41+E32</f>
        <v>115</v>
      </c>
      <c r="DF41">
        <f>DD42-DD41</f>
        <v>1</v>
      </c>
      <c r="DU41" s="74">
        <f>(DP78)</f>
        <v>148</v>
      </c>
      <c r="DV41" s="75">
        <f>DU41+E39</f>
        <v>160</v>
      </c>
      <c r="DW41">
        <f>DU42-DU41</f>
        <v>13</v>
      </c>
      <c r="EB41" s="74">
        <f>DV41</f>
        <v>160</v>
      </c>
      <c r="EC41" s="75">
        <f>EB41+E43</f>
        <v>175</v>
      </c>
      <c r="ED41">
        <f>EB42-EB41</f>
        <v>13</v>
      </c>
      <c r="EH41" s="74">
        <f>MAX(EC41)</f>
        <v>175</v>
      </c>
      <c r="EI41" s="75">
        <f>EH41+E41</f>
        <v>187</v>
      </c>
      <c r="EJ41">
        <f>EH42-EH41</f>
        <v>13</v>
      </c>
    </row>
    <row r="42" spans="2:140" ht="15" thickTop="1" x14ac:dyDescent="0.3">
      <c r="B42" s="64" t="s">
        <v>150</v>
      </c>
      <c r="C42" s="73" t="s">
        <v>69</v>
      </c>
      <c r="D42" s="32" t="s">
        <v>107</v>
      </c>
      <c r="E42" s="32">
        <v>14</v>
      </c>
      <c r="R42" s="76">
        <f>S42-E3</f>
        <v>0</v>
      </c>
      <c r="S42" s="1">
        <f>MIN(X25,X60)</f>
        <v>4</v>
      </c>
      <c r="T42">
        <f>S42-S41</f>
        <v>0</v>
      </c>
      <c r="AD42" s="76">
        <f>AE42-E6</f>
        <v>10</v>
      </c>
      <c r="AE42" s="1">
        <f>AJ42</f>
        <v>11</v>
      </c>
      <c r="AF42">
        <f>AE41-AE42</f>
        <v>0</v>
      </c>
      <c r="AJ42" s="76">
        <f>AK42-E7</f>
        <v>11</v>
      </c>
      <c r="AK42" s="1">
        <f>AP42</f>
        <v>13</v>
      </c>
      <c r="AL42">
        <f>AK42-AK41</f>
        <v>0</v>
      </c>
      <c r="AP42" s="76">
        <f>AQ42-E8</f>
        <v>13</v>
      </c>
      <c r="AQ42" s="1">
        <f>MIN(AV42,AV60)</f>
        <v>20</v>
      </c>
      <c r="AR42">
        <f>AQ42-AQ41</f>
        <v>0</v>
      </c>
      <c r="AV42" s="76">
        <f>AW42-E9</f>
        <v>20</v>
      </c>
      <c r="AW42" s="1">
        <f>BB60</f>
        <v>22</v>
      </c>
      <c r="AX42">
        <f>AW42-AW41</f>
        <v>0</v>
      </c>
      <c r="DD42" s="76">
        <f>DE42-E32</f>
        <v>114</v>
      </c>
      <c r="DE42" s="1">
        <f>DJ79</f>
        <v>116</v>
      </c>
      <c r="DF42">
        <f>DE42-DE41</f>
        <v>1</v>
      </c>
      <c r="DU42" s="76">
        <f>DV42-E39</f>
        <v>161</v>
      </c>
      <c r="DV42" s="1">
        <f>EB42</f>
        <v>173</v>
      </c>
      <c r="DW42">
        <f>DV42-DV41</f>
        <v>13</v>
      </c>
      <c r="EB42" s="76">
        <f>EC42-E43</f>
        <v>173</v>
      </c>
      <c r="EC42" s="1">
        <f>EH42</f>
        <v>188</v>
      </c>
      <c r="ED42">
        <f>EC42-EC41</f>
        <v>13</v>
      </c>
      <c r="EH42" s="76">
        <f>EI42-E41</f>
        <v>188</v>
      </c>
      <c r="EI42" s="1">
        <f>EN78</f>
        <v>200</v>
      </c>
      <c r="EJ42">
        <f>EI42-EI41</f>
        <v>13</v>
      </c>
    </row>
    <row r="43" spans="2:140" x14ac:dyDescent="0.3">
      <c r="B43" s="64" t="s">
        <v>106</v>
      </c>
      <c r="C43" s="73" t="s">
        <v>70</v>
      </c>
      <c r="D43" s="32" t="s">
        <v>108</v>
      </c>
      <c r="E43" s="32">
        <v>15</v>
      </c>
    </row>
    <row r="44" spans="2:140" x14ac:dyDescent="0.3">
      <c r="B44" s="64" t="s">
        <v>107</v>
      </c>
      <c r="C44" s="73" t="s">
        <v>72</v>
      </c>
      <c r="D44" s="32" t="s">
        <v>109</v>
      </c>
      <c r="E44" s="32">
        <v>15</v>
      </c>
    </row>
    <row r="45" spans="2:140" x14ac:dyDescent="0.3">
      <c r="B45" s="64" t="s">
        <v>111</v>
      </c>
      <c r="C45" s="73" t="s">
        <v>73</v>
      </c>
      <c r="D45" s="32" t="s">
        <v>110</v>
      </c>
      <c r="E45" s="32">
        <v>19</v>
      </c>
      <c r="AH45" s="78"/>
      <c r="AM45" s="78"/>
      <c r="AS45" s="78"/>
      <c r="AY45" s="78"/>
    </row>
    <row r="46" spans="2:140" x14ac:dyDescent="0.3">
      <c r="B46" s="64" t="s">
        <v>112</v>
      </c>
      <c r="C46" s="73" t="s">
        <v>74</v>
      </c>
      <c r="D46" s="32" t="s">
        <v>111</v>
      </c>
      <c r="E46" s="32">
        <v>26</v>
      </c>
      <c r="K46" t="s">
        <v>203</v>
      </c>
    </row>
    <row r="47" spans="2:140" x14ac:dyDescent="0.3">
      <c r="B47" s="64" t="s">
        <v>151</v>
      </c>
      <c r="C47" s="73" t="s">
        <v>75</v>
      </c>
      <c r="D47" s="32" t="s">
        <v>112</v>
      </c>
      <c r="E47" s="32">
        <v>10</v>
      </c>
      <c r="K47" t="s">
        <v>204</v>
      </c>
      <c r="EE47" s="78"/>
      <c r="EJ47" s="78"/>
    </row>
    <row r="48" spans="2:140" x14ac:dyDescent="0.3">
      <c r="B48" s="64" t="s">
        <v>104</v>
      </c>
      <c r="C48" s="73" t="s">
        <v>76</v>
      </c>
      <c r="D48" s="32" t="s">
        <v>113</v>
      </c>
      <c r="E48" s="32">
        <v>9</v>
      </c>
      <c r="K48" t="s">
        <v>205</v>
      </c>
    </row>
    <row r="49" spans="11:128" x14ac:dyDescent="0.3">
      <c r="K49" t="s">
        <v>206</v>
      </c>
    </row>
    <row r="50" spans="11:128" x14ac:dyDescent="0.3">
      <c r="K50" t="s">
        <v>207</v>
      </c>
    </row>
    <row r="51" spans="11:128" x14ac:dyDescent="0.3">
      <c r="K51" t="s">
        <v>208</v>
      </c>
    </row>
    <row r="52" spans="11:128" x14ac:dyDescent="0.3">
      <c r="K52" t="s">
        <v>209</v>
      </c>
      <c r="DG52" s="78"/>
      <c r="DX52" s="78"/>
    </row>
    <row r="53" spans="11:128" x14ac:dyDescent="0.3">
      <c r="K53" t="s">
        <v>210</v>
      </c>
    </row>
    <row r="54" spans="11:128" x14ac:dyDescent="0.3">
      <c r="K54" t="s">
        <v>211</v>
      </c>
    </row>
    <row r="59" spans="11:128" ht="15" thickBot="1" x14ac:dyDescent="0.35">
      <c r="X59" s="74">
        <f>S41</f>
        <v>4</v>
      </c>
      <c r="Y59" s="75">
        <f>X59+E5</f>
        <v>7</v>
      </c>
      <c r="Z59">
        <f>X60-X59</f>
        <v>13</v>
      </c>
      <c r="AD59" s="74">
        <f>IF(Y24&gt;Y59,Y24,Y59)</f>
        <v>10</v>
      </c>
      <c r="AE59" s="75">
        <f>AD59+E19</f>
        <v>14</v>
      </c>
      <c r="AF59">
        <f>AD60-AD59</f>
        <v>10</v>
      </c>
      <c r="AV59" s="74">
        <f>AQ41</f>
        <v>20</v>
      </c>
      <c r="AW59" s="75">
        <f>AV59+E10</f>
        <v>22</v>
      </c>
      <c r="AX59">
        <f>AV60-AV59</f>
        <v>0</v>
      </c>
      <c r="BB59" s="74">
        <f>IF(AW41&lt;AW59,AW41,AW59)</f>
        <v>22</v>
      </c>
      <c r="BC59" s="75">
        <f>BB59+E20</f>
        <v>24</v>
      </c>
      <c r="BD59">
        <f>BB60-BB59</f>
        <v>0</v>
      </c>
      <c r="BH59" s="74">
        <f>BC59</f>
        <v>24</v>
      </c>
      <c r="BI59" s="75">
        <f>BH59+E21</f>
        <v>27</v>
      </c>
      <c r="BJ59">
        <f>BH60-BH59</f>
        <v>0</v>
      </c>
      <c r="CF59" s="74">
        <f>CA78</f>
        <v>49</v>
      </c>
      <c r="CG59" s="75">
        <f>CF59+E26</f>
        <v>55</v>
      </c>
      <c r="CH59">
        <f>CF60-CF59</f>
        <v>3</v>
      </c>
      <c r="DD59" s="74">
        <f>CY78</f>
        <v>113</v>
      </c>
      <c r="DE59" s="75">
        <f>DD59+E33</f>
        <v>116</v>
      </c>
      <c r="DF59">
        <f>DD60-DD59</f>
        <v>0</v>
      </c>
    </row>
    <row r="60" spans="11:128" ht="15" thickTop="1" x14ac:dyDescent="0.3">
      <c r="X60" s="76">
        <f>Y60-E5</f>
        <v>17</v>
      </c>
      <c r="Y60" s="1">
        <f>AD60</f>
        <v>20</v>
      </c>
      <c r="Z60">
        <f>Y60-Y59</f>
        <v>13</v>
      </c>
      <c r="AD60" s="76">
        <f>AE60-E19</f>
        <v>20</v>
      </c>
      <c r="AE60" s="1">
        <f>AV79</f>
        <v>24</v>
      </c>
      <c r="AF60">
        <f>AE60-AE59</f>
        <v>10</v>
      </c>
      <c r="AV60" s="76">
        <f>AW60-E10</f>
        <v>20</v>
      </c>
      <c r="AW60" s="1">
        <f>BB60</f>
        <v>22</v>
      </c>
      <c r="AX60">
        <f>AW60-AW59</f>
        <v>0</v>
      </c>
      <c r="BB60" s="76">
        <f>BC60-E20</f>
        <v>22</v>
      </c>
      <c r="BC60" s="1">
        <f>BH60</f>
        <v>24</v>
      </c>
      <c r="BD60">
        <f>BC60-BC59</f>
        <v>0</v>
      </c>
      <c r="BH60" s="76">
        <f>BI60-E21</f>
        <v>24</v>
      </c>
      <c r="BI60" s="1">
        <f>BN79</f>
        <v>27</v>
      </c>
      <c r="BJ60">
        <f>BI60-BI59</f>
        <v>0</v>
      </c>
      <c r="CF60" s="76">
        <f>CG60-E26</f>
        <v>52</v>
      </c>
      <c r="CG60" s="1">
        <f>CL79</f>
        <v>58</v>
      </c>
      <c r="CH60">
        <f>CG60-CG59</f>
        <v>3</v>
      </c>
      <c r="DD60" s="76">
        <f>DE60-E33</f>
        <v>113</v>
      </c>
      <c r="DE60" s="1">
        <f>DJ79</f>
        <v>116</v>
      </c>
      <c r="DF60">
        <f>DE60-DE59</f>
        <v>0</v>
      </c>
    </row>
    <row r="62" spans="11:128" x14ac:dyDescent="0.3">
      <c r="AH62" s="78"/>
      <c r="AY62" s="78"/>
    </row>
    <row r="64" spans="11:128" x14ac:dyDescent="0.3">
      <c r="DG64" s="78"/>
    </row>
    <row r="65" spans="12:161" x14ac:dyDescent="0.3">
      <c r="BE65" s="78"/>
    </row>
    <row r="66" spans="12:161" x14ac:dyDescent="0.3">
      <c r="CI66" s="78"/>
    </row>
    <row r="72" spans="12:161" x14ac:dyDescent="0.3">
      <c r="BK72" s="78"/>
    </row>
    <row r="77" spans="12:161" ht="15" thickBot="1" x14ac:dyDescent="0.35">
      <c r="EN77" s="74">
        <f>MAX(EI41,EI104)</f>
        <v>200</v>
      </c>
      <c r="EO77" s="75">
        <f>EN77+E45</f>
        <v>219</v>
      </c>
      <c r="EP77">
        <f>EN78-EN77</f>
        <v>0</v>
      </c>
      <c r="ES77" s="74">
        <f>(EO77)</f>
        <v>219</v>
      </c>
      <c r="ET77" s="75">
        <f>ES77+E46</f>
        <v>245</v>
      </c>
      <c r="EU77">
        <f>ES78-ES77</f>
        <v>0</v>
      </c>
      <c r="EX77" s="74">
        <f>(ET77)</f>
        <v>245</v>
      </c>
      <c r="EY77" s="75">
        <f>EX77+E47</f>
        <v>255</v>
      </c>
      <c r="EZ77">
        <f>EX78-EX77</f>
        <v>0</v>
      </c>
      <c r="FC77" s="74">
        <f>(EY77)</f>
        <v>255</v>
      </c>
      <c r="FD77" s="75">
        <f>FC77</f>
        <v>255</v>
      </c>
      <c r="FE77">
        <f>FC78-FC77</f>
        <v>0</v>
      </c>
    </row>
    <row r="78" spans="12:161" ht="15.6" thickTop="1" thickBot="1" x14ac:dyDescent="0.35">
      <c r="AV78" s="74">
        <f>AE59</f>
        <v>14</v>
      </c>
      <c r="AW78" s="75">
        <f>AV78+E11</f>
        <v>17</v>
      </c>
      <c r="AX78">
        <f>AV79-AV78</f>
        <v>10</v>
      </c>
      <c r="BN78" s="74">
        <f>MAX(BI59,AW78,BC101)</f>
        <v>27</v>
      </c>
      <c r="BO78" s="75">
        <f>BN78+E22</f>
        <v>33</v>
      </c>
      <c r="BP78">
        <f>BN79-BN78</f>
        <v>0</v>
      </c>
      <c r="BT78" s="74">
        <f>BO78</f>
        <v>33</v>
      </c>
      <c r="BU78" s="75">
        <f>BT78+E23</f>
        <v>40</v>
      </c>
      <c r="BV78">
        <f>BT79-BT78</f>
        <v>0</v>
      </c>
      <c r="BZ78" s="74">
        <f>BU78</f>
        <v>40</v>
      </c>
      <c r="CA78" s="75">
        <f>BZ78+E25</f>
        <v>49</v>
      </c>
      <c r="CB78">
        <f>BZ79-BZ78</f>
        <v>0</v>
      </c>
      <c r="CF78" s="74">
        <f>CA78</f>
        <v>49</v>
      </c>
      <c r="CG78" s="75">
        <f>CF78+E27</f>
        <v>52</v>
      </c>
      <c r="CH78">
        <f>CF79-CF78</f>
        <v>6</v>
      </c>
      <c r="CL78" s="74">
        <f>MAX(CG59,CG78,CG96)</f>
        <v>58</v>
      </c>
      <c r="CM78" s="75">
        <f>CL78+E29</f>
        <v>83</v>
      </c>
      <c r="CN78">
        <f>CL79-CL78</f>
        <v>0</v>
      </c>
      <c r="CR78" s="74">
        <f>CM78</f>
        <v>83</v>
      </c>
      <c r="CS78" s="75">
        <f>CR78+E30</f>
        <v>110</v>
      </c>
      <c r="CT78">
        <f>CR79-CR78</f>
        <v>0</v>
      </c>
      <c r="CX78" s="74">
        <f>CS78</f>
        <v>110</v>
      </c>
      <c r="CY78" s="75">
        <f>CX78+E31</f>
        <v>113</v>
      </c>
      <c r="CZ78">
        <f>CX79-CX78</f>
        <v>0</v>
      </c>
      <c r="DJ78" s="74">
        <f>MAX(DE41,DE59,DE95,DE113)</f>
        <v>116</v>
      </c>
      <c r="DK78" s="75">
        <f>DJ78+E48</f>
        <v>125</v>
      </c>
      <c r="DL78">
        <f>DJ79-DJ78</f>
        <v>0</v>
      </c>
      <c r="DO78" s="74">
        <f>(DK78)</f>
        <v>125</v>
      </c>
      <c r="DP78" s="75">
        <f>DO78+E37</f>
        <v>148</v>
      </c>
      <c r="DQ78">
        <f>DO79-DO78</f>
        <v>0</v>
      </c>
      <c r="DU78" s="74">
        <f>(DP78)</f>
        <v>148</v>
      </c>
      <c r="DV78" s="75">
        <f>DU78+E40</f>
        <v>171</v>
      </c>
      <c r="DW78">
        <f>DU79-DU78</f>
        <v>0</v>
      </c>
      <c r="EN78" s="76">
        <f>EO78-E45</f>
        <v>200</v>
      </c>
      <c r="EO78" s="1">
        <f>ES78</f>
        <v>219</v>
      </c>
      <c r="EP78">
        <f>EO78-EO77</f>
        <v>0</v>
      </c>
      <c r="ES78" s="76">
        <f>ET78-E46</f>
        <v>219</v>
      </c>
      <c r="ET78" s="1">
        <f>EX78</f>
        <v>245</v>
      </c>
      <c r="EU78">
        <f>ET78-ET77</f>
        <v>0</v>
      </c>
      <c r="EX78" s="76">
        <f>EY78-E47</f>
        <v>245</v>
      </c>
      <c r="EY78" s="1">
        <f>FC78</f>
        <v>255</v>
      </c>
      <c r="EZ78">
        <f>EY78-EY77</f>
        <v>0</v>
      </c>
      <c r="FC78" s="76">
        <f>FD78-0</f>
        <v>255</v>
      </c>
      <c r="FD78" s="1">
        <f>FD77</f>
        <v>255</v>
      </c>
      <c r="FE78">
        <f>FD78-FD77</f>
        <v>0</v>
      </c>
    </row>
    <row r="79" spans="12:161" ht="15.6" thickTop="1" thickBot="1" x14ac:dyDescent="0.35">
      <c r="L79" s="74">
        <v>0</v>
      </c>
      <c r="M79" s="75">
        <v>0</v>
      </c>
      <c r="AV79" s="76">
        <f>AW79-E11</f>
        <v>24</v>
      </c>
      <c r="AW79" s="1">
        <f>BN79</f>
        <v>27</v>
      </c>
      <c r="AX79">
        <f>AW79-AW78</f>
        <v>10</v>
      </c>
      <c r="BN79" s="76">
        <f>BO79-E22</f>
        <v>27</v>
      </c>
      <c r="BO79" s="1">
        <f>BT79</f>
        <v>33</v>
      </c>
      <c r="BP79">
        <f>BO79-BO78</f>
        <v>0</v>
      </c>
      <c r="BT79" s="76">
        <f>BU79-E23</f>
        <v>33</v>
      </c>
      <c r="BU79" s="1">
        <f>BZ79</f>
        <v>40</v>
      </c>
      <c r="BV79">
        <f>BU79-BU78</f>
        <v>0</v>
      </c>
      <c r="BZ79" s="76">
        <f>CA79-E25</f>
        <v>40</v>
      </c>
      <c r="CA79" s="1">
        <f>MIN(CF60,CF79,CF97)</f>
        <v>49</v>
      </c>
      <c r="CB79">
        <f>CA79-CA78</f>
        <v>0</v>
      </c>
      <c r="CF79" s="76">
        <f>CG79-E27</f>
        <v>55</v>
      </c>
      <c r="CG79" s="1">
        <f>CL79</f>
        <v>58</v>
      </c>
      <c r="CH79">
        <f>CG79-CG78</f>
        <v>6</v>
      </c>
      <c r="CL79" s="76">
        <f>CM79-E29</f>
        <v>58</v>
      </c>
      <c r="CM79" s="1">
        <f>CR79</f>
        <v>83</v>
      </c>
      <c r="CN79">
        <f>CM79-CM78</f>
        <v>0</v>
      </c>
      <c r="CR79" s="76">
        <f>CS79-E30</f>
        <v>83</v>
      </c>
      <c r="CS79" s="1">
        <f>CX79</f>
        <v>110</v>
      </c>
      <c r="CT79">
        <f>CS79-CS78</f>
        <v>0</v>
      </c>
      <c r="CX79" s="76">
        <f>CY79-E31</f>
        <v>110</v>
      </c>
      <c r="CY79" s="1">
        <f>MIN(DD42,DD60,DD96,DD114)</f>
        <v>113</v>
      </c>
      <c r="CZ79">
        <f>CY79-CY78</f>
        <v>0</v>
      </c>
      <c r="DJ79" s="76">
        <f>DK79-E48</f>
        <v>116</v>
      </c>
      <c r="DK79" s="1">
        <f>DO79</f>
        <v>125</v>
      </c>
      <c r="DL79">
        <f>DK79-DK78</f>
        <v>0</v>
      </c>
      <c r="DO79" s="76">
        <f>DP79-E37</f>
        <v>125</v>
      </c>
      <c r="DP79" s="1">
        <f>MIN(DU42,DU79,DU105)</f>
        <v>148</v>
      </c>
      <c r="DQ79">
        <f>DP79-DP78</f>
        <v>0</v>
      </c>
      <c r="DU79" s="76">
        <f>DV79-E40</f>
        <v>148</v>
      </c>
      <c r="DV79" s="1">
        <f>EB105</f>
        <v>171</v>
      </c>
      <c r="DW79">
        <f>DV79-DV78</f>
        <v>0</v>
      </c>
    </row>
    <row r="80" spans="12:161" ht="15" thickTop="1" x14ac:dyDescent="0.3">
      <c r="L80" s="76">
        <v>0</v>
      </c>
      <c r="M80" s="1">
        <f>MIN(R42,R102)</f>
        <v>0</v>
      </c>
    </row>
    <row r="82" spans="51:153" x14ac:dyDescent="0.3">
      <c r="DX82" s="78"/>
    </row>
    <row r="83" spans="51:153" x14ac:dyDescent="0.3">
      <c r="DM83" s="78"/>
    </row>
    <row r="84" spans="51:153" x14ac:dyDescent="0.3">
      <c r="AY84" s="78"/>
      <c r="BW84" s="78"/>
      <c r="CI84" s="78"/>
      <c r="CO84" s="78"/>
      <c r="CU84" s="78"/>
      <c r="DA84" s="78"/>
      <c r="DR84" s="78"/>
    </row>
    <row r="85" spans="51:153" x14ac:dyDescent="0.3">
      <c r="BQ85" s="78"/>
      <c r="CC85" s="78"/>
    </row>
    <row r="92" spans="51:153" x14ac:dyDescent="0.3">
      <c r="EP92" s="78"/>
      <c r="ES92" s="78"/>
      <c r="EW92" s="78"/>
    </row>
    <row r="95" spans="51:153" ht="15" thickBot="1" x14ac:dyDescent="0.35">
      <c r="DD95" s="74">
        <f>CY78</f>
        <v>113</v>
      </c>
      <c r="DE95" s="75">
        <f>DD95+E34</f>
        <v>115</v>
      </c>
      <c r="DF95">
        <f>DD96-DD95</f>
        <v>1</v>
      </c>
    </row>
    <row r="96" spans="51:153" ht="15.6" thickTop="1" thickBot="1" x14ac:dyDescent="0.35">
      <c r="CF96" s="74">
        <f>CA78</f>
        <v>49</v>
      </c>
      <c r="CG96" s="75">
        <f>CF96+E28</f>
        <v>58</v>
      </c>
      <c r="CH96">
        <f>CF97-CF96</f>
        <v>0</v>
      </c>
      <c r="DD96" s="76">
        <f>DE96-E34</f>
        <v>114</v>
      </c>
      <c r="DE96" s="1">
        <f>DJ79</f>
        <v>116</v>
      </c>
      <c r="DF96">
        <f>DE96-DE95</f>
        <v>1</v>
      </c>
    </row>
    <row r="97" spans="18:140" ht="15" thickTop="1" x14ac:dyDescent="0.3">
      <c r="CF97" s="76">
        <f>CG97-E28</f>
        <v>49</v>
      </c>
      <c r="CG97" s="1">
        <f>CL79</f>
        <v>58</v>
      </c>
      <c r="CH97">
        <f>CG97-CG96</f>
        <v>0</v>
      </c>
    </row>
    <row r="101" spans="18:140" ht="15" thickBot="1" x14ac:dyDescent="0.35">
      <c r="R101" s="74">
        <f>M79</f>
        <v>0</v>
      </c>
      <c r="S101" s="75">
        <f>R101+E12</f>
        <v>2</v>
      </c>
      <c r="T101">
        <f>R102-R101</f>
        <v>5</v>
      </c>
      <c r="X101" s="74">
        <f>S101</f>
        <v>2</v>
      </c>
      <c r="Y101" s="75">
        <f>X101+E13</f>
        <v>4</v>
      </c>
      <c r="Z101">
        <f>X102-X101</f>
        <v>5</v>
      </c>
      <c r="AD101" s="74">
        <f>Y101</f>
        <v>4</v>
      </c>
      <c r="AE101" s="75">
        <f>AD101+E14</f>
        <v>9</v>
      </c>
      <c r="AF101">
        <f>AD102-AD101</f>
        <v>5</v>
      </c>
      <c r="AJ101" s="74">
        <f>AE101</f>
        <v>9</v>
      </c>
      <c r="AK101" s="75">
        <f>AJ101+E15</f>
        <v>12</v>
      </c>
      <c r="AL101">
        <f>AJ102-AJ101</f>
        <v>5</v>
      </c>
      <c r="AP101" s="74">
        <f>AK101</f>
        <v>12</v>
      </c>
      <c r="AQ101" s="75">
        <f>AP101+E16</f>
        <v>18</v>
      </c>
      <c r="AR101">
        <f>AP102-AP101</f>
        <v>5</v>
      </c>
      <c r="AV101" s="74">
        <f>AQ101</f>
        <v>18</v>
      </c>
      <c r="AW101" s="75">
        <f>AV101+E17</f>
        <v>20</v>
      </c>
      <c r="AX101">
        <f>AV102-AV101</f>
        <v>5</v>
      </c>
      <c r="BB101" s="74">
        <f>AW101</f>
        <v>20</v>
      </c>
      <c r="BC101" s="75">
        <f>BB101+E18</f>
        <v>22</v>
      </c>
      <c r="BD101">
        <f>BB102-BB101</f>
        <v>5</v>
      </c>
      <c r="CI101" s="78"/>
      <c r="DG101" s="78"/>
    </row>
    <row r="102" spans="18:140" ht="15" thickTop="1" x14ac:dyDescent="0.3">
      <c r="R102" s="76">
        <f>S102-E12</f>
        <v>5</v>
      </c>
      <c r="S102" s="1">
        <f>X102</f>
        <v>7</v>
      </c>
      <c r="T102">
        <f>S102-S101</f>
        <v>5</v>
      </c>
      <c r="X102" s="76">
        <f>Y102-E13</f>
        <v>7</v>
      </c>
      <c r="Y102" s="1">
        <f>AD102</f>
        <v>9</v>
      </c>
      <c r="Z102">
        <f>Y102-Y101</f>
        <v>5</v>
      </c>
      <c r="AD102" s="76">
        <f>AE102-E14</f>
        <v>9</v>
      </c>
      <c r="AE102" s="1">
        <f>AJ102</f>
        <v>14</v>
      </c>
      <c r="AF102">
        <f>AE102-AE101</f>
        <v>5</v>
      </c>
      <c r="AJ102" s="76">
        <f>AK102-E15</f>
        <v>14</v>
      </c>
      <c r="AK102" s="1">
        <f>AP102</f>
        <v>17</v>
      </c>
      <c r="AL102">
        <f>AK102-AK101</f>
        <v>5</v>
      </c>
      <c r="AP102" s="76">
        <f>AQ102-E16</f>
        <v>17</v>
      </c>
      <c r="AQ102" s="1">
        <f>AV102</f>
        <v>23</v>
      </c>
      <c r="AR102">
        <f>AQ102-AQ101</f>
        <v>5</v>
      </c>
      <c r="AV102" s="76">
        <f>AW102-E17</f>
        <v>23</v>
      </c>
      <c r="AW102" s="1">
        <f>BB102</f>
        <v>25</v>
      </c>
      <c r="AX102">
        <f>AW102-AW101</f>
        <v>5</v>
      </c>
      <c r="BB102" s="76">
        <f>BC102-E18</f>
        <v>25</v>
      </c>
      <c r="BC102" s="1">
        <f>BN79</f>
        <v>27</v>
      </c>
      <c r="BD102">
        <f>BC102-BC101</f>
        <v>5</v>
      </c>
    </row>
    <row r="104" spans="18:140" ht="15" thickBot="1" x14ac:dyDescent="0.35">
      <c r="DU104" s="74">
        <f>(DP78)</f>
        <v>148</v>
      </c>
      <c r="DV104" s="75">
        <f>DU104+E38</f>
        <v>170</v>
      </c>
      <c r="DW104">
        <f>DU105-DU104</f>
        <v>1</v>
      </c>
      <c r="EB104" s="74">
        <f>IF(DV78&gt;DV104,DV78,DV104)</f>
        <v>171</v>
      </c>
      <c r="EC104" s="75">
        <f>EB104+E44</f>
        <v>186</v>
      </c>
      <c r="ED104">
        <f>EB105-EB104</f>
        <v>0</v>
      </c>
      <c r="EH104" s="74">
        <f>(EC104)</f>
        <v>186</v>
      </c>
      <c r="EI104" s="75">
        <f>EH104+E42</f>
        <v>200</v>
      </c>
      <c r="EJ104">
        <f>EH105-EH104</f>
        <v>0</v>
      </c>
    </row>
    <row r="105" spans="18:140" ht="15" thickTop="1" x14ac:dyDescent="0.3">
      <c r="AM105" s="78"/>
      <c r="DU105" s="76">
        <f>DV105-E38</f>
        <v>149</v>
      </c>
      <c r="DV105" s="1">
        <f>EB105</f>
        <v>171</v>
      </c>
      <c r="DW105">
        <f>DV105-DV104</f>
        <v>1</v>
      </c>
      <c r="EB105" s="76">
        <f>EC105-E44</f>
        <v>171</v>
      </c>
      <c r="EC105" s="1">
        <f>EH105</f>
        <v>186</v>
      </c>
      <c r="ED105">
        <f>EC105-EC104</f>
        <v>0</v>
      </c>
      <c r="EH105" s="76">
        <f>EI105-E42</f>
        <v>186</v>
      </c>
      <c r="EI105" s="1">
        <f>EN78</f>
        <v>200</v>
      </c>
      <c r="EJ105">
        <f>EI105-EI104</f>
        <v>0</v>
      </c>
    </row>
    <row r="106" spans="18:140" x14ac:dyDescent="0.3">
      <c r="AA106" s="78"/>
      <c r="AG106" s="78"/>
      <c r="AS106" s="78"/>
    </row>
    <row r="107" spans="18:140" x14ac:dyDescent="0.3">
      <c r="AY107" s="78"/>
    </row>
    <row r="109" spans="18:140" x14ac:dyDescent="0.3">
      <c r="BE109" s="78"/>
    </row>
    <row r="110" spans="18:140" x14ac:dyDescent="0.3">
      <c r="DX110" s="78"/>
      <c r="EJ110" s="78"/>
    </row>
    <row r="111" spans="18:140" x14ac:dyDescent="0.3">
      <c r="EE111" s="78"/>
    </row>
    <row r="113" spans="108:131" ht="15" thickBot="1" x14ac:dyDescent="0.35">
      <c r="DD113" s="74">
        <f>CY78</f>
        <v>113</v>
      </c>
      <c r="DE113" s="75">
        <f>DD113+E35</f>
        <v>114</v>
      </c>
      <c r="DF113">
        <f>DD114-DD113</f>
        <v>2</v>
      </c>
    </row>
    <row r="114" spans="108:131" ht="16.2" thickTop="1" x14ac:dyDescent="0.3">
      <c r="DD114" s="76">
        <f>DE114-E35</f>
        <v>115</v>
      </c>
      <c r="DE114" s="1">
        <f>DJ79</f>
        <v>116</v>
      </c>
      <c r="DF114">
        <f>DE114-DE113</f>
        <v>2</v>
      </c>
      <c r="EA114" s="77"/>
    </row>
    <row r="118" spans="108:131" x14ac:dyDescent="0.3">
      <c r="DG118" s="78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1C83-7681-4483-B551-C99D338EA1D7}">
  <dimension ref="A1:N96"/>
  <sheetViews>
    <sheetView showGridLines="0" zoomScale="70" zoomScaleNormal="70" workbookViewId="0">
      <pane ySplit="4" topLeftCell="A6" activePane="bottomLeft" state="frozen"/>
      <selection activeCell="C2" sqref="C2"/>
      <selection pane="bottomLeft" activeCell="C27" sqref="C27"/>
    </sheetView>
  </sheetViews>
  <sheetFormatPr baseColWidth="10" defaultColWidth="19.88671875" defaultRowHeight="14.4" x14ac:dyDescent="0.3"/>
  <cols>
    <col min="1" max="1" width="9.109375" customWidth="1"/>
    <col min="2" max="2" width="4.6640625" bestFit="1" customWidth="1"/>
    <col min="3" max="3" width="123" bestFit="1" customWidth="1"/>
    <col min="4" max="4" width="33" bestFit="1" customWidth="1"/>
  </cols>
  <sheetData>
    <row r="1" spans="1:4" x14ac:dyDescent="0.3">
      <c r="C1" s="16" t="s">
        <v>0</v>
      </c>
    </row>
    <row r="2" spans="1:4" x14ac:dyDescent="0.3">
      <c r="C2" s="16" t="s">
        <v>1</v>
      </c>
    </row>
    <row r="3" spans="1:4" x14ac:dyDescent="0.3">
      <c r="C3" s="15"/>
    </row>
    <row r="4" spans="1:4" ht="15.6" x14ac:dyDescent="0.3">
      <c r="B4" s="105" t="s">
        <v>2</v>
      </c>
      <c r="C4" s="105"/>
      <c r="D4" s="22" t="s">
        <v>8</v>
      </c>
    </row>
    <row r="5" spans="1:4" x14ac:dyDescent="0.3">
      <c r="A5" s="3"/>
      <c r="B5" s="64" t="str">
        <f>"1."&amp;COUNTBLANK(A$5:A5)-1</f>
        <v>1.0</v>
      </c>
      <c r="C5" s="39" t="s">
        <v>152</v>
      </c>
      <c r="D5" s="51">
        <v>0.7</v>
      </c>
    </row>
    <row r="6" spans="1:4" x14ac:dyDescent="0.3">
      <c r="A6" s="3"/>
      <c r="B6" s="64"/>
      <c r="C6" s="39" t="s">
        <v>153</v>
      </c>
      <c r="D6" s="51">
        <v>0.3</v>
      </c>
    </row>
    <row r="7" spans="1:4" x14ac:dyDescent="0.3">
      <c r="A7" s="3"/>
      <c r="B7" s="16" t="str">
        <f>"1."&amp;COUNTBLANK(A$5:A7)-1</f>
        <v>1.2</v>
      </c>
      <c r="C7" s="79" t="s">
        <v>13</v>
      </c>
      <c r="D7" s="93">
        <v>1</v>
      </c>
    </row>
    <row r="8" spans="1:4" x14ac:dyDescent="0.3">
      <c r="A8" s="3"/>
      <c r="B8" s="16" t="str">
        <f>"1."&amp;COUNTBLANK(A$5:A8)-1</f>
        <v>1.3</v>
      </c>
      <c r="C8" s="88" t="s">
        <v>21</v>
      </c>
      <c r="D8" s="93">
        <v>1</v>
      </c>
    </row>
    <row r="9" spans="1:4" ht="16.5" customHeight="1" x14ac:dyDescent="0.3">
      <c r="A9" s="3"/>
      <c r="B9" s="16" t="str">
        <f>"1."&amp;COUNTBLANK(A$5:A9)-1</f>
        <v>1.4</v>
      </c>
      <c r="C9" s="79" t="s">
        <v>23</v>
      </c>
      <c r="D9" s="93">
        <v>0.9</v>
      </c>
    </row>
    <row r="10" spans="1:4" x14ac:dyDescent="0.3">
      <c r="A10" s="3"/>
      <c r="B10" s="16" t="str">
        <f>"1."&amp;COUNTBLANK(A$5:A10)-1</f>
        <v>1.5</v>
      </c>
      <c r="C10" s="89" t="s">
        <v>25</v>
      </c>
      <c r="D10" s="93">
        <v>0</v>
      </c>
    </row>
    <row r="11" spans="1:4" x14ac:dyDescent="0.3">
      <c r="A11" s="3"/>
      <c r="B11" s="16" t="str">
        <f>"1."&amp;COUNTBLANK(A$5:A11)-1</f>
        <v>1.6</v>
      </c>
      <c r="C11" s="79" t="s">
        <v>26</v>
      </c>
      <c r="D11" s="93">
        <v>0</v>
      </c>
    </row>
    <row r="12" spans="1:4" x14ac:dyDescent="0.3">
      <c r="A12" s="3"/>
      <c r="B12" s="16" t="str">
        <f>"1."&amp;COUNTBLANK(A$5:A12)-1</f>
        <v>1.7</v>
      </c>
      <c r="C12" s="79" t="s">
        <v>27</v>
      </c>
      <c r="D12" s="93">
        <v>0.3</v>
      </c>
    </row>
    <row r="13" spans="1:4" x14ac:dyDescent="0.3">
      <c r="A13" s="3"/>
      <c r="B13" s="16" t="str">
        <f>"1."&amp;COUNTBLANK(A$5:A13)-1</f>
        <v>1.8</v>
      </c>
      <c r="C13" s="79" t="s">
        <v>28</v>
      </c>
      <c r="D13" s="93">
        <v>0.5</v>
      </c>
    </row>
    <row r="14" spans="1:4" x14ac:dyDescent="0.3">
      <c r="A14" s="3"/>
      <c r="B14" s="16" t="str">
        <f>"1."&amp;COUNTBLANK(A$5:A14)-1</f>
        <v>1.9</v>
      </c>
      <c r="C14" s="79" t="s">
        <v>29</v>
      </c>
      <c r="D14" s="93"/>
    </row>
    <row r="15" spans="1:4" x14ac:dyDescent="0.3">
      <c r="A15" s="3"/>
      <c r="B15" s="16" t="str">
        <f>"1."&amp;COUNTBLANK(A$5:A15)-1</f>
        <v>1.10</v>
      </c>
      <c r="C15" s="79" t="s">
        <v>30</v>
      </c>
      <c r="D15" s="93">
        <v>1</v>
      </c>
    </row>
    <row r="16" spans="1:4" x14ac:dyDescent="0.3">
      <c r="A16" s="3"/>
      <c r="B16" s="16" t="str">
        <f>"1."&amp;COUNTBLANK(A$5:A16)-1</f>
        <v>1.11</v>
      </c>
      <c r="C16" s="79" t="s">
        <v>32</v>
      </c>
      <c r="D16" s="93">
        <v>1</v>
      </c>
    </row>
    <row r="17" spans="1:4" x14ac:dyDescent="0.3">
      <c r="A17" s="3"/>
      <c r="B17" s="16" t="str">
        <f>"1."&amp;COUNTBLANK(A$5:A17)-1</f>
        <v>1.12</v>
      </c>
      <c r="C17" s="79" t="s">
        <v>34</v>
      </c>
      <c r="D17" s="93">
        <v>1</v>
      </c>
    </row>
    <row r="18" spans="1:4" x14ac:dyDescent="0.3">
      <c r="A18" s="3"/>
      <c r="B18" s="16" t="str">
        <f>"1."&amp;COUNTBLANK(A$5:A18)-1</f>
        <v>1.13</v>
      </c>
      <c r="C18" s="79" t="s">
        <v>36</v>
      </c>
      <c r="D18" s="93">
        <v>0</v>
      </c>
    </row>
    <row r="19" spans="1:4" s="87" customFormat="1" ht="15.75" customHeight="1" x14ac:dyDescent="0.3">
      <c r="A19" s="86"/>
      <c r="B19" s="16" t="str">
        <f>"1."&amp;COUNTBLANK(A$5:A19)-1</f>
        <v>1.14</v>
      </c>
      <c r="C19" s="79" t="s">
        <v>37</v>
      </c>
      <c r="D19" s="93">
        <v>1</v>
      </c>
    </row>
    <row r="20" spans="1:4" s="87" customFormat="1" x14ac:dyDescent="0.3">
      <c r="A20" s="86"/>
      <c r="B20" s="16" t="str">
        <f>"1."&amp;COUNTBLANK(A$5:A20)-1</f>
        <v>1.15</v>
      </c>
      <c r="C20" s="79" t="s">
        <v>38</v>
      </c>
      <c r="D20" s="93">
        <v>1</v>
      </c>
    </row>
    <row r="21" spans="1:4" x14ac:dyDescent="0.3">
      <c r="A21" s="3"/>
      <c r="B21" s="16" t="str">
        <f>"1."&amp;COUNTBLANK(A$5:A21)-1</f>
        <v>1.16</v>
      </c>
      <c r="C21" s="79" t="s">
        <v>39</v>
      </c>
      <c r="D21" s="93">
        <v>1</v>
      </c>
    </row>
    <row r="22" spans="1:4" x14ac:dyDescent="0.3">
      <c r="A22" s="3"/>
      <c r="B22" s="64" t="str">
        <f>"1."&amp;COUNTBLANK(A$5:A22)-1</f>
        <v>1.17</v>
      </c>
      <c r="C22" s="90" t="s">
        <v>127</v>
      </c>
      <c r="D22" s="94">
        <v>0.8</v>
      </c>
    </row>
    <row r="23" spans="1:4" x14ac:dyDescent="0.3">
      <c r="A23" s="3"/>
      <c r="B23" s="64" t="str">
        <f>"1."&amp;COUNTBLANK(A$5:A23)-1</f>
        <v>1.18</v>
      </c>
      <c r="C23" s="90" t="s">
        <v>41</v>
      </c>
      <c r="D23" s="94">
        <v>0</v>
      </c>
    </row>
    <row r="24" spans="1:4" ht="12" customHeight="1" x14ac:dyDescent="0.3">
      <c r="A24" s="3"/>
      <c r="B24" s="64" t="str">
        <f>"1."&amp;COUNTBLANK(A$5:A24)-1</f>
        <v>1.19</v>
      </c>
      <c r="C24" s="91" t="s">
        <v>43</v>
      </c>
      <c r="D24" s="94">
        <v>1</v>
      </c>
    </row>
    <row r="25" spans="1:4" ht="15" customHeight="1" x14ac:dyDescent="0.3">
      <c r="A25" s="3"/>
      <c r="B25" s="64" t="str">
        <f>"1."&amp;COUNTBLANK(A$5:A25)-1</f>
        <v>1.20</v>
      </c>
      <c r="C25" s="91" t="s">
        <v>45</v>
      </c>
      <c r="D25" s="94">
        <v>1</v>
      </c>
    </row>
    <row r="26" spans="1:4" x14ac:dyDescent="0.3">
      <c r="A26" s="3"/>
      <c r="B26" s="64" t="str">
        <f>"1."&amp;COUNTBLANK(A$5:A26)-1</f>
        <v>1.21</v>
      </c>
      <c r="C26" s="91" t="s">
        <v>46</v>
      </c>
      <c r="D26" s="94">
        <v>0</v>
      </c>
    </row>
    <row r="27" spans="1:4" x14ac:dyDescent="0.3">
      <c r="A27" s="3"/>
      <c r="B27" s="64" t="str">
        <f>"1."&amp;COUNTBLANK(A$5:A27)-1</f>
        <v>1.22</v>
      </c>
      <c r="C27" s="90" t="s">
        <v>47</v>
      </c>
      <c r="D27" s="94">
        <v>0.98</v>
      </c>
    </row>
    <row r="28" spans="1:4" x14ac:dyDescent="0.3">
      <c r="A28" s="3"/>
      <c r="B28" s="64" t="str">
        <f>"2."&amp;COUNTBLANK(A$28:A28)-1</f>
        <v>2.0</v>
      </c>
      <c r="C28" s="39" t="s">
        <v>48</v>
      </c>
      <c r="D28" s="51">
        <v>0.54545454545454541</v>
      </c>
    </row>
    <row r="29" spans="1:4" x14ac:dyDescent="0.3">
      <c r="A29" s="3"/>
      <c r="B29" s="64" t="str">
        <f>"2."&amp;COUNTBLANK(A$28:A29)-1</f>
        <v>2.1</v>
      </c>
      <c r="C29" s="32" t="s">
        <v>49</v>
      </c>
      <c r="D29" s="92">
        <v>1</v>
      </c>
    </row>
    <row r="30" spans="1:4" x14ac:dyDescent="0.3">
      <c r="A30" s="3"/>
      <c r="B30" s="64" t="str">
        <f>"2."&amp;COUNTBLANK(A$28:A30)-1</f>
        <v>2.2</v>
      </c>
      <c r="C30" s="61" t="s">
        <v>51</v>
      </c>
      <c r="D30" s="37">
        <v>1</v>
      </c>
    </row>
    <row r="31" spans="1:4" x14ac:dyDescent="0.3">
      <c r="A31" s="3"/>
      <c r="B31" s="64" t="str">
        <f>"2."&amp;COUNTBLANK(A$28:A31)-1</f>
        <v>2.3</v>
      </c>
      <c r="C31" s="61" t="s">
        <v>53</v>
      </c>
      <c r="D31" s="37">
        <v>1</v>
      </c>
    </row>
    <row r="32" spans="1:4" x14ac:dyDescent="0.3">
      <c r="A32" s="3"/>
      <c r="B32" s="64" t="str">
        <f>"2."&amp;COUNTBLANK(A$28:A32)-1</f>
        <v>2.4</v>
      </c>
      <c r="C32" s="61" t="s">
        <v>54</v>
      </c>
      <c r="D32" s="37">
        <v>1</v>
      </c>
    </row>
    <row r="33" spans="1:14" ht="16.5" customHeight="1" x14ac:dyDescent="0.3">
      <c r="A33" s="3"/>
      <c r="B33" s="64" t="str">
        <f>"2."&amp;COUNTBLANK(A$28:A33)-1</f>
        <v>2.5</v>
      </c>
      <c r="C33" s="32" t="s">
        <v>55</v>
      </c>
      <c r="D33" s="37">
        <v>1</v>
      </c>
    </row>
    <row r="34" spans="1:14" x14ac:dyDescent="0.3">
      <c r="A34" s="3"/>
      <c r="B34" s="64" t="str">
        <f>"2."&amp;COUNTBLANK(A$28:A34)-1</f>
        <v>2.6</v>
      </c>
      <c r="C34" s="32" t="s">
        <v>133</v>
      </c>
      <c r="D34" s="37">
        <v>0</v>
      </c>
    </row>
    <row r="35" spans="1:14" x14ac:dyDescent="0.3">
      <c r="A35" s="3"/>
      <c r="B35" s="64" t="str">
        <f>"2."&amp;COUNTBLANK(A$28:A35)-1</f>
        <v>2.7</v>
      </c>
      <c r="C35" s="61" t="s">
        <v>134</v>
      </c>
      <c r="D35" s="37">
        <v>1</v>
      </c>
    </row>
    <row r="36" spans="1:14" x14ac:dyDescent="0.3">
      <c r="A36" s="3"/>
      <c r="B36" s="64" t="str">
        <f>"2."&amp;COUNTBLANK(A$28:A36)-1</f>
        <v>2.8</v>
      </c>
      <c r="C36" s="32" t="s">
        <v>136</v>
      </c>
      <c r="D36" s="37">
        <v>0</v>
      </c>
    </row>
    <row r="37" spans="1:14" x14ac:dyDescent="0.3">
      <c r="A37" s="3"/>
      <c r="B37" s="64" t="str">
        <f>"2."&amp;COUNTBLANK(A$28:A37)-1</f>
        <v>2.9</v>
      </c>
      <c r="C37" s="32" t="s">
        <v>138</v>
      </c>
      <c r="D37" s="37">
        <v>0</v>
      </c>
    </row>
    <row r="38" spans="1:14" x14ac:dyDescent="0.3">
      <c r="A38" s="3"/>
      <c r="B38" s="64" t="str">
        <f>"2."&amp;COUNTBLANK(A$28:A38)-1</f>
        <v>2.10</v>
      </c>
      <c r="C38" s="58" t="s">
        <v>140</v>
      </c>
      <c r="D38" s="37">
        <v>0</v>
      </c>
    </row>
    <row r="39" spans="1:14" x14ac:dyDescent="0.3">
      <c r="A39" s="3"/>
      <c r="B39" s="64" t="str">
        <f>"2."&amp;COUNTBLANK(A$28:A39)-1</f>
        <v>2.11</v>
      </c>
      <c r="C39" s="58" t="s">
        <v>154</v>
      </c>
      <c r="D39" s="37">
        <v>0</v>
      </c>
    </row>
    <row r="41" spans="1:14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s="1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s="1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s="1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s="1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s="1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s="1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s="1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s="1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s="1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s="1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s="1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s="1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s="1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s="1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s="1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s="1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s="1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s="1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s="1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s="1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s="1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s="1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s="1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s="1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s="1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s="1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s="1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s="1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s="1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1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s="1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s="1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s="1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s="1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s="1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s="1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s="1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s="1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s="1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s="1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s="1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s="1" customFormat="1" x14ac:dyDescent="0.3">
      <c r="A90"/>
      <c r="B90"/>
      <c r="C90" t="s">
        <v>78</v>
      </c>
      <c r="D90"/>
      <c r="E90"/>
      <c r="F90"/>
      <c r="G90"/>
      <c r="H90"/>
      <c r="I90"/>
      <c r="J90"/>
      <c r="K90"/>
      <c r="L90"/>
      <c r="M90"/>
      <c r="N90"/>
    </row>
    <row r="91" spans="1:14" s="1" customFormat="1" x14ac:dyDescent="0.3">
      <c r="A91"/>
      <c r="B91"/>
      <c r="C91" t="s">
        <v>14</v>
      </c>
      <c r="D91"/>
      <c r="E91"/>
      <c r="F91"/>
      <c r="G91"/>
      <c r="H91"/>
      <c r="I91"/>
      <c r="J91"/>
      <c r="K91"/>
      <c r="L91"/>
      <c r="M91"/>
      <c r="N91"/>
    </row>
    <row r="92" spans="1:14" s="1" customFormat="1" x14ac:dyDescent="0.3">
      <c r="A92"/>
      <c r="B92"/>
      <c r="C92" t="s">
        <v>15</v>
      </c>
      <c r="D92"/>
      <c r="E92"/>
      <c r="F92"/>
      <c r="G92"/>
      <c r="H92"/>
      <c r="I92"/>
      <c r="J92"/>
      <c r="K92"/>
      <c r="L92"/>
      <c r="M92"/>
      <c r="N92"/>
    </row>
    <row r="93" spans="1:14" s="1" customFormat="1" x14ac:dyDescent="0.3">
      <c r="A93"/>
      <c r="B93"/>
      <c r="C93" t="s">
        <v>16</v>
      </c>
      <c r="D93"/>
      <c r="E93"/>
      <c r="F93"/>
      <c r="G93"/>
      <c r="H93"/>
      <c r="I93"/>
      <c r="J93"/>
      <c r="K93"/>
      <c r="L93"/>
      <c r="M93"/>
      <c r="N93"/>
    </row>
    <row r="94" spans="1:14" s="1" customFormat="1" x14ac:dyDescent="0.3">
      <c r="A94"/>
      <c r="B94"/>
      <c r="C94" t="s">
        <v>17</v>
      </c>
      <c r="D94"/>
      <c r="E94"/>
      <c r="F94"/>
      <c r="G94"/>
      <c r="H94"/>
      <c r="I94"/>
      <c r="J94"/>
      <c r="K94"/>
      <c r="L94"/>
      <c r="M94"/>
      <c r="N94"/>
    </row>
    <row r="95" spans="1:14" s="1" customFormat="1" x14ac:dyDescent="0.3">
      <c r="A95"/>
      <c r="B95"/>
      <c r="C95" t="s">
        <v>18</v>
      </c>
      <c r="D95"/>
      <c r="E95"/>
      <c r="F95"/>
      <c r="G95"/>
      <c r="H95"/>
      <c r="I95"/>
      <c r="J95"/>
      <c r="K95"/>
      <c r="L95"/>
      <c r="M95"/>
      <c r="N95"/>
    </row>
    <row r="96" spans="1:14" s="1" customFormat="1" x14ac:dyDescent="0.3">
      <c r="A96"/>
      <c r="B96"/>
      <c r="C96" t="s">
        <v>19</v>
      </c>
      <c r="D96"/>
      <c r="E96"/>
      <c r="F96"/>
      <c r="G96"/>
      <c r="H96"/>
      <c r="I96"/>
      <c r="J96"/>
      <c r="K96"/>
      <c r="L96"/>
      <c r="M96"/>
      <c r="N96"/>
    </row>
  </sheetData>
  <autoFilter ref="C4:D39" xr:uid="{9BAFEED0-C612-43B1-A618-FA17CA828362}"/>
  <mergeCells count="1">
    <mergeCell ref="B4:C4"/>
  </mergeCells>
  <conditionalFormatting sqref="D5:D3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{BA3B5502-66BA-44E5-A5C4-50EEC1F632DC}</x14:id>
        </ext>
      </extLst>
    </cfRule>
  </conditionalFormatting>
  <pageMargins left="0.7" right="0.7" top="0.75" bottom="0.75" header="0.3" footer="0.3"/>
  <pageSetup orientation="portrait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B5502-66BA-44E5-A5C4-50EEC1F632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B309-325A-4884-A760-26AAF3CE1495}">
  <dimension ref="A1:P126"/>
  <sheetViews>
    <sheetView showGridLines="0" tabSelected="1" zoomScale="55" zoomScaleNormal="55" workbookViewId="0">
      <pane ySplit="4" topLeftCell="A5" activePane="bottomLeft" state="frozen"/>
      <selection activeCell="C2" sqref="C2"/>
      <selection pane="bottomLeft" activeCell="P11" sqref="P11"/>
    </sheetView>
  </sheetViews>
  <sheetFormatPr baseColWidth="10" defaultColWidth="19.88671875" defaultRowHeight="14.4" x14ac:dyDescent="0.3"/>
  <cols>
    <col min="1" max="1" width="4.44140625" customWidth="1"/>
    <col min="2" max="2" width="4.6640625" bestFit="1" customWidth="1"/>
    <col min="3" max="3" width="96.109375" bestFit="1" customWidth="1"/>
    <col min="4" max="5" width="20.21875" style="1" hidden="1" customWidth="1"/>
    <col min="6" max="7" width="21.33203125" style="1" hidden="1" customWidth="1"/>
    <col min="8" max="8" width="20.21875" hidden="1" customWidth="1"/>
    <col min="9" max="9" width="47" bestFit="1" customWidth="1"/>
    <col min="10" max="10" width="48" style="1" bestFit="1" customWidth="1"/>
  </cols>
  <sheetData>
    <row r="1" spans="2:13" x14ac:dyDescent="0.3">
      <c r="C1" s="16" t="s">
        <v>0</v>
      </c>
      <c r="D1" s="17">
        <v>44403</v>
      </c>
      <c r="I1" s="95">
        <f>(SUM(I6:I26)+SUM(I29:I37))/COUNT(I6:I68)</f>
        <v>0.37903225806451613</v>
      </c>
      <c r="J1" s="96">
        <f>SUM(I6:I26)</f>
        <v>16.3</v>
      </c>
    </row>
    <row r="2" spans="2:13" x14ac:dyDescent="0.3">
      <c r="C2" s="16" t="s">
        <v>1</v>
      </c>
      <c r="D2" s="17">
        <v>45503</v>
      </c>
    </row>
    <row r="3" spans="2:13" x14ac:dyDescent="0.3">
      <c r="C3" s="15"/>
    </row>
    <row r="4" spans="2:13" ht="15.6" x14ac:dyDescent="0.3">
      <c r="B4" s="105" t="s">
        <v>2</v>
      </c>
      <c r="C4" s="105"/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3" t="s">
        <v>9</v>
      </c>
      <c r="K4" s="4" t="s">
        <v>10</v>
      </c>
      <c r="L4" s="4" t="s">
        <v>11</v>
      </c>
      <c r="M4" s="4" t="s">
        <v>12</v>
      </c>
    </row>
    <row r="5" spans="2:13" x14ac:dyDescent="0.3">
      <c r="B5" s="39" t="str">
        <f>"1."&amp;COUNTBLANK(A$5:A5)-1</f>
        <v>1.0</v>
      </c>
      <c r="C5" s="39" t="str">
        <f>B5&amp;" "&amp;"REALIZAR LA FORMULACIÓN DEL PROYECTO"</f>
        <v>1.0 REALIZAR LA FORMULACIÓN DEL PROYECTO</v>
      </c>
      <c r="D5" s="14"/>
      <c r="E5" s="14"/>
      <c r="F5" s="14"/>
      <c r="G5" s="14"/>
      <c r="H5" s="14"/>
      <c r="I5" s="51">
        <f>SUM(I6:I26)/COUNT(I6:I26)</f>
        <v>0.77619047619047621</v>
      </c>
      <c r="J5" s="24"/>
      <c r="K5" s="17">
        <v>44403</v>
      </c>
      <c r="L5" s="25">
        <f>SUM(L6:L26)</f>
        <v>125</v>
      </c>
      <c r="M5" s="17">
        <f>M26</f>
        <v>44528</v>
      </c>
    </row>
    <row r="6" spans="2:13" x14ac:dyDescent="0.3">
      <c r="B6" s="61" t="str">
        <f>"1."&amp;COUNTBLANK(A$5:A6)-1</f>
        <v>1.1</v>
      </c>
      <c r="C6" s="61" t="s">
        <v>157</v>
      </c>
      <c r="D6" s="19" t="s">
        <v>14</v>
      </c>
      <c r="E6" s="20" t="s">
        <v>19</v>
      </c>
      <c r="F6" s="19" t="s">
        <v>15</v>
      </c>
      <c r="G6" s="19" t="s">
        <v>17</v>
      </c>
      <c r="H6" s="19" t="s">
        <v>18</v>
      </c>
      <c r="I6" s="83">
        <v>1</v>
      </c>
      <c r="J6" s="84" t="s">
        <v>20</v>
      </c>
      <c r="K6" s="102">
        <f>K5</f>
        <v>44403</v>
      </c>
      <c r="L6" s="82">
        <v>4</v>
      </c>
      <c r="M6" s="102">
        <f>K6+L6</f>
        <v>44407</v>
      </c>
    </row>
    <row r="7" spans="2:13" x14ac:dyDescent="0.3">
      <c r="B7" s="61" t="str">
        <f>"1."&amp;COUNTBLANK(A$5:A7)-1</f>
        <v>1.2</v>
      </c>
      <c r="C7" s="61" t="s">
        <v>158</v>
      </c>
      <c r="D7" s="19" t="s">
        <v>14</v>
      </c>
      <c r="E7" s="20" t="s">
        <v>15</v>
      </c>
      <c r="F7" s="19" t="s">
        <v>155</v>
      </c>
      <c r="G7" s="18"/>
      <c r="H7" s="18"/>
      <c r="I7" s="83">
        <v>1</v>
      </c>
      <c r="J7" s="84" t="s">
        <v>22</v>
      </c>
      <c r="K7" s="102">
        <f>M6</f>
        <v>44407</v>
      </c>
      <c r="L7" s="82">
        <v>6</v>
      </c>
      <c r="M7" s="102">
        <f t="shared" ref="M7:M21" si="0">K7+L7</f>
        <v>44413</v>
      </c>
    </row>
    <row r="8" spans="2:13" ht="16.5" customHeight="1" x14ac:dyDescent="0.3">
      <c r="B8" s="61" t="str">
        <f>"1."&amp;COUNTBLANK(A$5:A8)-1</f>
        <v>1.3</v>
      </c>
      <c r="C8" s="61" t="s">
        <v>159</v>
      </c>
      <c r="D8" s="19" t="s">
        <v>17</v>
      </c>
      <c r="E8" s="20" t="s">
        <v>19</v>
      </c>
      <c r="F8" s="19" t="s">
        <v>16</v>
      </c>
      <c r="G8" s="20"/>
      <c r="H8" s="20"/>
      <c r="I8" s="83">
        <v>1</v>
      </c>
      <c r="J8" s="84" t="s">
        <v>24</v>
      </c>
      <c r="K8" s="102">
        <f t="shared" ref="K8" si="1">M7</f>
        <v>44413</v>
      </c>
      <c r="L8" s="82">
        <v>3</v>
      </c>
      <c r="M8" s="102">
        <f t="shared" si="0"/>
        <v>44416</v>
      </c>
    </row>
    <row r="9" spans="2:13" x14ac:dyDescent="0.3">
      <c r="B9" s="61" t="str">
        <f>"1."&amp;COUNTBLANK(A$5:A9)-1</f>
        <v>1.4</v>
      </c>
      <c r="C9" s="61" t="s">
        <v>160</v>
      </c>
      <c r="D9" s="19" t="s">
        <v>15</v>
      </c>
      <c r="E9" s="20" t="s">
        <v>17</v>
      </c>
      <c r="F9" s="19" t="s">
        <v>18</v>
      </c>
      <c r="G9" s="20" t="s">
        <v>19</v>
      </c>
      <c r="H9" s="20"/>
      <c r="I9" s="83">
        <v>1</v>
      </c>
      <c r="J9" s="84"/>
      <c r="K9" s="102">
        <f>M8</f>
        <v>44416</v>
      </c>
      <c r="L9" s="82">
        <v>8</v>
      </c>
      <c r="M9" s="102">
        <f t="shared" si="0"/>
        <v>44424</v>
      </c>
    </row>
    <row r="10" spans="2:13" x14ac:dyDescent="0.3">
      <c r="B10" s="61" t="str">
        <f>"1."&amp;COUNTBLANK(A$5:A10)-1</f>
        <v>1.5</v>
      </c>
      <c r="C10" s="61" t="s">
        <v>218</v>
      </c>
      <c r="D10" s="19" t="s">
        <v>14</v>
      </c>
      <c r="E10" s="20" t="s">
        <v>15</v>
      </c>
      <c r="F10" s="19" t="s">
        <v>17</v>
      </c>
      <c r="G10" s="20"/>
      <c r="H10" s="20"/>
      <c r="I10" s="83">
        <v>0.5</v>
      </c>
      <c r="J10" s="84" t="s">
        <v>212</v>
      </c>
      <c r="K10" s="102">
        <f t="shared" ref="K10:K26" si="2">M9</f>
        <v>44424</v>
      </c>
      <c r="L10" s="82">
        <v>8</v>
      </c>
      <c r="M10" s="102">
        <f t="shared" si="0"/>
        <v>44432</v>
      </c>
    </row>
    <row r="11" spans="2:13" x14ac:dyDescent="0.3">
      <c r="B11" s="61" t="str">
        <f>"1."&amp;COUNTBLANK(A$5:A11)-1</f>
        <v>1.6</v>
      </c>
      <c r="C11" s="61" t="s">
        <v>161</v>
      </c>
      <c r="D11" s="18" t="s">
        <v>17</v>
      </c>
      <c r="E11" s="20" t="s">
        <v>16</v>
      </c>
      <c r="F11" s="19"/>
      <c r="G11" s="18"/>
      <c r="H11" s="18"/>
      <c r="I11" s="85">
        <v>0.3</v>
      </c>
      <c r="J11" s="81"/>
      <c r="K11" s="102">
        <f t="shared" si="2"/>
        <v>44432</v>
      </c>
      <c r="L11" s="82">
        <v>7</v>
      </c>
      <c r="M11" s="102">
        <f t="shared" si="0"/>
        <v>44439</v>
      </c>
    </row>
    <row r="12" spans="2:13" x14ac:dyDescent="0.3">
      <c r="B12" s="61" t="str">
        <f>"1."&amp;COUNTBLANK(A$5:A12)-1</f>
        <v>1.7</v>
      </c>
      <c r="C12" s="61" t="s">
        <v>162</v>
      </c>
      <c r="D12" s="19" t="s">
        <v>18</v>
      </c>
      <c r="E12" s="20" t="s">
        <v>19</v>
      </c>
      <c r="F12" s="19" t="s">
        <v>17</v>
      </c>
      <c r="G12" s="19" t="s">
        <v>15</v>
      </c>
      <c r="H12" s="19"/>
      <c r="I12" s="85">
        <v>0.5</v>
      </c>
      <c r="J12" s="81"/>
      <c r="K12" s="102">
        <f>M11</f>
        <v>44439</v>
      </c>
      <c r="L12" s="82">
        <v>6</v>
      </c>
      <c r="M12" s="102">
        <f t="shared" si="0"/>
        <v>44445</v>
      </c>
    </row>
    <row r="13" spans="2:13" x14ac:dyDescent="0.3">
      <c r="B13" s="61" t="str">
        <f>"1."&amp;COUNTBLANK(A$5:A13)-1</f>
        <v>1.8</v>
      </c>
      <c r="C13" s="61" t="s">
        <v>163</v>
      </c>
      <c r="D13" s="97" t="s">
        <v>14</v>
      </c>
      <c r="E13" s="20" t="s">
        <v>15</v>
      </c>
      <c r="F13" s="19" t="s">
        <v>16</v>
      </c>
      <c r="G13" s="18" t="s">
        <v>17</v>
      </c>
      <c r="H13" s="18" t="s">
        <v>18</v>
      </c>
      <c r="I13" s="80">
        <v>0</v>
      </c>
      <c r="J13" s="81"/>
      <c r="K13" s="102">
        <f t="shared" si="2"/>
        <v>44445</v>
      </c>
      <c r="L13" s="82">
        <v>2</v>
      </c>
      <c r="M13" s="102">
        <f t="shared" si="0"/>
        <v>44447</v>
      </c>
    </row>
    <row r="14" spans="2:13" x14ac:dyDescent="0.3">
      <c r="B14" s="61" t="str">
        <f>"1."&amp;COUNTBLANK(A$5:A14)-1</f>
        <v>1.9</v>
      </c>
      <c r="C14" s="61" t="s">
        <v>164</v>
      </c>
      <c r="D14" s="21" t="s">
        <v>15</v>
      </c>
      <c r="E14" s="20" t="s">
        <v>18</v>
      </c>
      <c r="F14" s="19"/>
      <c r="G14" s="21"/>
      <c r="H14" s="21"/>
      <c r="I14" s="85">
        <v>1</v>
      </c>
      <c r="J14" s="81" t="s">
        <v>31</v>
      </c>
      <c r="K14" s="102">
        <f t="shared" si="2"/>
        <v>44447</v>
      </c>
      <c r="L14" s="82">
        <v>5</v>
      </c>
      <c r="M14" s="102">
        <f t="shared" si="0"/>
        <v>44452</v>
      </c>
    </row>
    <row r="15" spans="2:13" x14ac:dyDescent="0.3">
      <c r="B15" s="61" t="str">
        <f>"1."&amp;COUNTBLANK(A$5:A15)-1</f>
        <v>1.10</v>
      </c>
      <c r="C15" s="61" t="s">
        <v>165</v>
      </c>
      <c r="D15" s="98" t="s">
        <v>15</v>
      </c>
      <c r="E15" s="20" t="s">
        <v>18</v>
      </c>
      <c r="F15" s="19" t="s">
        <v>16</v>
      </c>
      <c r="G15" s="19"/>
      <c r="H15" s="19"/>
      <c r="I15" s="80">
        <v>1</v>
      </c>
      <c r="J15" s="81" t="s">
        <v>33</v>
      </c>
      <c r="K15" s="102">
        <f t="shared" si="2"/>
        <v>44452</v>
      </c>
      <c r="L15" s="82">
        <v>7</v>
      </c>
      <c r="M15" s="102">
        <f t="shared" si="0"/>
        <v>44459</v>
      </c>
    </row>
    <row r="16" spans="2:13" x14ac:dyDescent="0.3">
      <c r="B16" s="61" t="str">
        <f>"1."&amp;COUNTBLANK(A$5:A16)-1</f>
        <v>1.11</v>
      </c>
      <c r="C16" s="61" t="s">
        <v>166</v>
      </c>
      <c r="D16" s="99" t="s">
        <v>14</v>
      </c>
      <c r="E16" s="100" t="s">
        <v>15</v>
      </c>
      <c r="F16" s="100" t="s">
        <v>17</v>
      </c>
      <c r="G16" s="100"/>
      <c r="H16" s="100"/>
      <c r="I16" s="80">
        <v>1</v>
      </c>
      <c r="J16" s="81" t="s">
        <v>35</v>
      </c>
      <c r="K16" s="102">
        <f t="shared" si="2"/>
        <v>44459</v>
      </c>
      <c r="L16" s="82">
        <v>9</v>
      </c>
      <c r="M16" s="102">
        <f t="shared" si="0"/>
        <v>44468</v>
      </c>
    </row>
    <row r="17" spans="1:16" x14ac:dyDescent="0.3">
      <c r="B17" s="61" t="str">
        <f>"1."&amp;COUNTBLANK(A$5:A17)-1</f>
        <v>1.12</v>
      </c>
      <c r="C17" s="61" t="s">
        <v>167</v>
      </c>
      <c r="D17" s="101" t="s">
        <v>15</v>
      </c>
      <c r="E17" s="20" t="s">
        <v>17</v>
      </c>
      <c r="F17" s="20"/>
      <c r="G17" s="20"/>
      <c r="H17" s="20"/>
      <c r="I17" s="80">
        <v>0.2</v>
      </c>
      <c r="J17" s="81"/>
      <c r="K17" s="102">
        <f t="shared" si="2"/>
        <v>44468</v>
      </c>
      <c r="L17" s="82">
        <v>5</v>
      </c>
      <c r="M17" s="102">
        <f t="shared" si="0"/>
        <v>44473</v>
      </c>
      <c r="O17" t="s">
        <v>220</v>
      </c>
      <c r="P17" s="104">
        <f>(78/100+80/100+37/100)/3</f>
        <v>0.65</v>
      </c>
    </row>
    <row r="18" spans="1:16" s="87" customFormat="1" ht="15.75" customHeight="1" x14ac:dyDescent="0.3">
      <c r="A18"/>
      <c r="B18" s="61" t="str">
        <f>"1."&amp;COUNTBLANK(A$5:A18)-1</f>
        <v>1.13</v>
      </c>
      <c r="C18" s="61" t="s">
        <v>168</v>
      </c>
      <c r="D18" s="98" t="s">
        <v>15</v>
      </c>
      <c r="E18" s="19" t="s">
        <v>14</v>
      </c>
      <c r="F18" s="19" t="s">
        <v>18</v>
      </c>
      <c r="G18" s="19"/>
      <c r="H18" s="19"/>
      <c r="I18" s="80">
        <v>1</v>
      </c>
      <c r="J18" s="81"/>
      <c r="K18" s="102">
        <f t="shared" si="2"/>
        <v>44473</v>
      </c>
      <c r="L18" s="82">
        <v>9</v>
      </c>
      <c r="M18" s="102">
        <f t="shared" si="0"/>
        <v>44482</v>
      </c>
      <c r="O18" t="s">
        <v>221</v>
      </c>
      <c r="P18" s="104">
        <f>1-P17</f>
        <v>0.35</v>
      </c>
    </row>
    <row r="19" spans="1:16" s="87" customFormat="1" x14ac:dyDescent="0.3">
      <c r="A19"/>
      <c r="B19" s="61" t="str">
        <f>"1."&amp;COUNTBLANK(A$5:A19)-1</f>
        <v>1.14</v>
      </c>
      <c r="C19" s="61" t="s">
        <v>169</v>
      </c>
      <c r="D19" s="99" t="s">
        <v>14</v>
      </c>
      <c r="E19" s="100" t="s">
        <v>15</v>
      </c>
      <c r="F19" s="19" t="s">
        <v>16</v>
      </c>
      <c r="G19" s="100"/>
      <c r="H19" s="100"/>
      <c r="I19" s="80">
        <v>1</v>
      </c>
      <c r="J19" s="81"/>
      <c r="K19" s="102">
        <f t="shared" si="2"/>
        <v>44482</v>
      </c>
      <c r="L19" s="82">
        <v>7</v>
      </c>
      <c r="M19" s="102">
        <f t="shared" si="0"/>
        <v>44489</v>
      </c>
    </row>
    <row r="20" spans="1:16" x14ac:dyDescent="0.3">
      <c r="B20" s="61" t="str">
        <f>"1."&amp;COUNTBLANK(A$5:A20)-1</f>
        <v>1.15</v>
      </c>
      <c r="C20" s="61" t="s">
        <v>170</v>
      </c>
      <c r="D20" s="101" t="s">
        <v>14</v>
      </c>
      <c r="E20" s="20" t="s">
        <v>15</v>
      </c>
      <c r="F20" s="19" t="s">
        <v>18</v>
      </c>
      <c r="G20" s="20" t="s">
        <v>17</v>
      </c>
      <c r="H20" s="20"/>
      <c r="I20" s="80">
        <v>1</v>
      </c>
      <c r="J20" s="81"/>
      <c r="K20" s="102">
        <f t="shared" si="2"/>
        <v>44489</v>
      </c>
      <c r="L20" s="82">
        <v>2</v>
      </c>
      <c r="M20" s="102">
        <f t="shared" si="0"/>
        <v>44491</v>
      </c>
    </row>
    <row r="21" spans="1:16" x14ac:dyDescent="0.3">
      <c r="B21" s="61" t="str">
        <f>"1."&amp;COUNTBLANK(A$5:A21)-1</f>
        <v>1.16</v>
      </c>
      <c r="C21" s="61" t="s">
        <v>171</v>
      </c>
      <c r="D21" s="97" t="s">
        <v>15</v>
      </c>
      <c r="E21" s="18" t="s">
        <v>14</v>
      </c>
      <c r="F21" s="19" t="s">
        <v>18</v>
      </c>
      <c r="G21" s="18" t="s">
        <v>17</v>
      </c>
      <c r="H21" s="18"/>
      <c r="I21" s="60">
        <v>0.8</v>
      </c>
      <c r="J21" s="9" t="s">
        <v>40</v>
      </c>
      <c r="K21" s="102">
        <f t="shared" si="2"/>
        <v>44491</v>
      </c>
      <c r="L21" s="2">
        <v>5</v>
      </c>
      <c r="M21" s="102">
        <f t="shared" si="0"/>
        <v>44496</v>
      </c>
    </row>
    <row r="22" spans="1:16" x14ac:dyDescent="0.3">
      <c r="B22" s="61" t="str">
        <f>"1."&amp;COUNTBLANK(A$5:A22)-1</f>
        <v>1.17</v>
      </c>
      <c r="C22" s="61" t="s">
        <v>172</v>
      </c>
      <c r="D22" s="18" t="s">
        <v>14</v>
      </c>
      <c r="E22" s="18" t="s">
        <v>15</v>
      </c>
      <c r="F22" s="19"/>
      <c r="G22" s="18"/>
      <c r="H22" s="18"/>
      <c r="I22" s="37">
        <v>1</v>
      </c>
      <c r="J22" s="9" t="s">
        <v>42</v>
      </c>
      <c r="K22" s="102">
        <f t="shared" si="2"/>
        <v>44496</v>
      </c>
      <c r="L22" s="30">
        <v>5</v>
      </c>
      <c r="M22" s="102">
        <f>K22+L22</f>
        <v>44501</v>
      </c>
    </row>
    <row r="23" spans="1:16" ht="12" customHeight="1" x14ac:dyDescent="0.3">
      <c r="B23" s="61" t="str">
        <f>"1."&amp;COUNTBLANK(A$5:A23)-1</f>
        <v>1.18</v>
      </c>
      <c r="C23" s="61" t="s">
        <v>173</v>
      </c>
      <c r="D23" s="19" t="s">
        <v>15</v>
      </c>
      <c r="E23" s="21"/>
      <c r="F23" s="19"/>
      <c r="G23" s="19"/>
      <c r="H23" s="19"/>
      <c r="I23" s="37">
        <v>1</v>
      </c>
      <c r="J23" s="10" t="s">
        <v>44</v>
      </c>
      <c r="K23" s="102">
        <f t="shared" si="2"/>
        <v>44501</v>
      </c>
      <c r="L23" s="30">
        <v>7</v>
      </c>
      <c r="M23" s="102">
        <f t="shared" ref="M23:M37" si="3">K23+L23</f>
        <v>44508</v>
      </c>
    </row>
    <row r="24" spans="1:16" ht="15" customHeight="1" x14ac:dyDescent="0.3">
      <c r="B24" s="61" t="str">
        <f>"1."&amp;COUNTBLANK(A$5:A24)-1</f>
        <v>1.19</v>
      </c>
      <c r="C24" s="61" t="s">
        <v>174</v>
      </c>
      <c r="D24" s="18" t="s">
        <v>17</v>
      </c>
      <c r="E24" s="18" t="s">
        <v>18</v>
      </c>
      <c r="F24" s="18" t="s">
        <v>19</v>
      </c>
      <c r="G24" s="18"/>
      <c r="H24" s="18"/>
      <c r="I24" s="37">
        <v>1</v>
      </c>
      <c r="J24" s="10" t="s">
        <v>44</v>
      </c>
      <c r="K24" s="102">
        <f t="shared" si="2"/>
        <v>44508</v>
      </c>
      <c r="L24" s="30">
        <v>7</v>
      </c>
      <c r="M24" s="102">
        <f t="shared" si="3"/>
        <v>44515</v>
      </c>
    </row>
    <row r="25" spans="1:16" x14ac:dyDescent="0.3">
      <c r="B25" s="103" t="str">
        <f>"1."&amp;COUNTBLANK(A$5:A25)-1</f>
        <v>1.20</v>
      </c>
      <c r="C25" s="103" t="s">
        <v>175</v>
      </c>
      <c r="D25" s="19" t="s">
        <v>14</v>
      </c>
      <c r="E25" s="20" t="s">
        <v>15</v>
      </c>
      <c r="F25" s="19"/>
      <c r="G25" s="19"/>
      <c r="H25" s="19"/>
      <c r="I25" s="37">
        <v>0</v>
      </c>
      <c r="J25" s="10"/>
      <c r="K25" s="102">
        <f t="shared" si="2"/>
        <v>44515</v>
      </c>
      <c r="L25" s="30">
        <v>6</v>
      </c>
      <c r="M25" s="102">
        <f t="shared" si="3"/>
        <v>44521</v>
      </c>
    </row>
    <row r="26" spans="1:16" x14ac:dyDescent="0.3">
      <c r="B26" s="61" t="str">
        <f>"1."&amp;COUNTBLANK(A$5:A26)-1</f>
        <v>1.21</v>
      </c>
      <c r="C26" s="61" t="s">
        <v>219</v>
      </c>
      <c r="D26" s="19" t="s">
        <v>17</v>
      </c>
      <c r="E26" s="20"/>
      <c r="F26" s="19"/>
      <c r="G26" s="19"/>
      <c r="H26" s="19"/>
      <c r="I26" s="37">
        <v>1</v>
      </c>
      <c r="J26" s="27"/>
      <c r="K26" s="102">
        <f t="shared" si="2"/>
        <v>44521</v>
      </c>
      <c r="L26" s="30">
        <v>7</v>
      </c>
      <c r="M26" s="102">
        <f t="shared" si="3"/>
        <v>44528</v>
      </c>
    </row>
    <row r="27" spans="1:16" x14ac:dyDescent="0.3">
      <c r="B27" s="40" t="str">
        <f>"2."&amp;COUNTBLANK(A$27:A27)-1</f>
        <v>2.0</v>
      </c>
      <c r="C27" s="40" t="s">
        <v>215</v>
      </c>
      <c r="D27" s="14"/>
      <c r="E27" s="14"/>
      <c r="F27" s="14"/>
      <c r="G27" s="14"/>
      <c r="H27" s="14"/>
      <c r="I27" s="51">
        <f>SUM(I29:I37)/COUNT(I28:I37)</f>
        <v>0.8</v>
      </c>
      <c r="J27" s="24"/>
      <c r="K27" s="17">
        <v>44597</v>
      </c>
      <c r="L27" s="28">
        <f>SUM(L28:L37)</f>
        <v>116</v>
      </c>
      <c r="M27" s="17">
        <f>M37</f>
        <v>44705</v>
      </c>
    </row>
    <row r="28" spans="1:16" x14ac:dyDescent="0.3">
      <c r="B28" s="61" t="str">
        <f>"2."&amp;COUNTBLANK(A$27:A28)-1</f>
        <v>2.1</v>
      </c>
      <c r="C28" s="61" t="s">
        <v>176</v>
      </c>
      <c r="D28" s="19" t="s">
        <v>17</v>
      </c>
      <c r="E28" s="20" t="s">
        <v>15</v>
      </c>
      <c r="F28" s="18"/>
      <c r="G28" s="18"/>
      <c r="H28" s="18"/>
      <c r="I28" s="37">
        <v>1</v>
      </c>
      <c r="J28" s="7"/>
      <c r="K28" s="102">
        <f>K27</f>
        <v>44597</v>
      </c>
      <c r="L28" s="53">
        <v>3</v>
      </c>
      <c r="M28" s="102">
        <f>K28+L28</f>
        <v>44600</v>
      </c>
    </row>
    <row r="29" spans="1:16" x14ac:dyDescent="0.3">
      <c r="B29" s="61" t="str">
        <f>"2."&amp;COUNTBLANK(A$27:A29)-1</f>
        <v>2.2</v>
      </c>
      <c r="C29" s="61" t="s">
        <v>177</v>
      </c>
      <c r="D29" s="18" t="s">
        <v>17</v>
      </c>
      <c r="E29" s="20" t="s">
        <v>19</v>
      </c>
      <c r="F29" s="19"/>
      <c r="G29" s="19"/>
      <c r="H29" s="19"/>
      <c r="I29" s="37">
        <v>1</v>
      </c>
      <c r="J29" s="10" t="s">
        <v>50</v>
      </c>
      <c r="K29" s="102">
        <f>M28</f>
        <v>44600</v>
      </c>
      <c r="L29" s="30">
        <v>15</v>
      </c>
      <c r="M29" s="102">
        <f>K29+L29</f>
        <v>44615</v>
      </c>
    </row>
    <row r="30" spans="1:16" x14ac:dyDescent="0.3">
      <c r="B30" s="61" t="str">
        <f>"2."&amp;COUNTBLANK(A$27:A30)-1</f>
        <v>2.3</v>
      </c>
      <c r="C30" s="61" t="s">
        <v>178</v>
      </c>
      <c r="D30" s="19" t="s">
        <v>14</v>
      </c>
      <c r="E30" s="20" t="s">
        <v>15</v>
      </c>
      <c r="F30" s="18"/>
      <c r="G30" s="18"/>
      <c r="H30" s="18"/>
      <c r="I30" s="37">
        <v>1</v>
      </c>
      <c r="J30" s="10" t="s">
        <v>52</v>
      </c>
      <c r="K30" s="102">
        <f t="shared" ref="K30:K36" si="4">M29</f>
        <v>44615</v>
      </c>
      <c r="L30" s="30">
        <v>11</v>
      </c>
      <c r="M30" s="102">
        <f t="shared" si="3"/>
        <v>44626</v>
      </c>
    </row>
    <row r="31" spans="1:16" x14ac:dyDescent="0.3">
      <c r="B31" s="61" t="str">
        <f>"2."&amp;COUNTBLANK(A$27:A31)-1</f>
        <v>2.4</v>
      </c>
      <c r="C31" s="61" t="s">
        <v>179</v>
      </c>
      <c r="D31" s="19" t="s">
        <v>18</v>
      </c>
      <c r="E31" s="20" t="s">
        <v>19</v>
      </c>
      <c r="F31" s="18"/>
      <c r="G31" s="18"/>
      <c r="H31" s="18"/>
      <c r="I31" s="37">
        <v>0.2</v>
      </c>
      <c r="J31" s="31" t="s">
        <v>56</v>
      </c>
      <c r="K31" s="102">
        <f t="shared" si="4"/>
        <v>44626</v>
      </c>
      <c r="L31" s="2">
        <v>27</v>
      </c>
      <c r="M31" s="102">
        <f t="shared" si="3"/>
        <v>44653</v>
      </c>
    </row>
    <row r="32" spans="1:16" x14ac:dyDescent="0.3">
      <c r="B32" s="61" t="str">
        <f>"2."&amp;COUNTBLANK(A$27:A32)-1</f>
        <v>2.5</v>
      </c>
      <c r="C32" s="61" t="s">
        <v>180</v>
      </c>
      <c r="D32" s="19" t="s">
        <v>18</v>
      </c>
      <c r="E32" s="20" t="s">
        <v>19</v>
      </c>
      <c r="F32" s="18"/>
      <c r="G32" s="18"/>
      <c r="H32" s="18"/>
      <c r="I32" s="37">
        <v>1</v>
      </c>
      <c r="J32" s="7"/>
      <c r="K32" s="102">
        <f t="shared" si="4"/>
        <v>44653</v>
      </c>
      <c r="L32" s="53">
        <v>11</v>
      </c>
      <c r="M32" s="102">
        <f>K32+L32</f>
        <v>44664</v>
      </c>
    </row>
    <row r="33" spans="2:13" x14ac:dyDescent="0.3">
      <c r="B33" s="61" t="str">
        <f>"2."&amp;COUNTBLANK(A$27:A33)-1</f>
        <v>2.6</v>
      </c>
      <c r="C33" s="61" t="s">
        <v>181</v>
      </c>
      <c r="D33" s="18" t="s">
        <v>18</v>
      </c>
      <c r="E33" s="18" t="s">
        <v>67</v>
      </c>
      <c r="F33" s="18" t="s">
        <v>217</v>
      </c>
      <c r="G33" s="18"/>
      <c r="H33" s="18"/>
      <c r="I33" s="37"/>
      <c r="J33" s="7"/>
      <c r="K33" s="102">
        <f t="shared" si="4"/>
        <v>44664</v>
      </c>
      <c r="L33" s="53">
        <v>8</v>
      </c>
      <c r="M33" s="102">
        <f>K33+L33</f>
        <v>44672</v>
      </c>
    </row>
    <row r="34" spans="2:13" x14ac:dyDescent="0.3">
      <c r="B34" s="61" t="str">
        <f>"2."&amp;COUNTBLANK(A$27:A34)-1</f>
        <v>2.7</v>
      </c>
      <c r="C34" s="61" t="s">
        <v>182</v>
      </c>
      <c r="D34" s="18" t="s">
        <v>15</v>
      </c>
      <c r="E34" s="18"/>
      <c r="F34" s="18"/>
      <c r="G34" s="18"/>
      <c r="H34" s="18"/>
      <c r="I34" s="37">
        <v>1</v>
      </c>
      <c r="J34" s="31" t="s">
        <v>57</v>
      </c>
      <c r="K34" s="102">
        <f t="shared" si="4"/>
        <v>44672</v>
      </c>
      <c r="L34" s="2">
        <v>9</v>
      </c>
      <c r="M34" s="102">
        <f t="shared" si="3"/>
        <v>44681</v>
      </c>
    </row>
    <row r="35" spans="2:13" x14ac:dyDescent="0.3">
      <c r="B35" s="61" t="str">
        <f>"2."&amp;COUNTBLANK(A$27:A35)-1</f>
        <v>2.8</v>
      </c>
      <c r="C35" s="61" t="s">
        <v>183</v>
      </c>
      <c r="D35" s="18" t="s">
        <v>15</v>
      </c>
      <c r="E35" s="18"/>
      <c r="F35" s="18"/>
      <c r="G35" s="18"/>
      <c r="H35" s="18"/>
      <c r="I35" s="37">
        <v>1</v>
      </c>
      <c r="J35" s="31" t="s">
        <v>58</v>
      </c>
      <c r="K35" s="102">
        <f t="shared" si="4"/>
        <v>44681</v>
      </c>
      <c r="L35" s="2">
        <v>7</v>
      </c>
      <c r="M35" s="102">
        <f t="shared" si="3"/>
        <v>44688</v>
      </c>
    </row>
    <row r="36" spans="2:13" x14ac:dyDescent="0.3">
      <c r="B36" s="61" t="str">
        <f>"2."&amp;COUNTBLANK(A$27:A36)-1</f>
        <v>2.9</v>
      </c>
      <c r="C36" s="61" t="s">
        <v>213</v>
      </c>
      <c r="D36" s="18" t="s">
        <v>18</v>
      </c>
      <c r="E36" s="18" t="s">
        <v>67</v>
      </c>
      <c r="F36" s="18" t="s">
        <v>217</v>
      </c>
      <c r="G36" s="18" t="s">
        <v>19</v>
      </c>
      <c r="H36" s="18" t="s">
        <v>17</v>
      </c>
      <c r="I36" s="37">
        <v>1</v>
      </c>
      <c r="J36" s="31" t="s">
        <v>24</v>
      </c>
      <c r="K36" s="102">
        <f t="shared" si="4"/>
        <v>44688</v>
      </c>
      <c r="L36" s="2">
        <v>8</v>
      </c>
      <c r="M36" s="102">
        <f t="shared" si="3"/>
        <v>44696</v>
      </c>
    </row>
    <row r="37" spans="2:13" x14ac:dyDescent="0.3">
      <c r="B37" s="61" t="str">
        <f>"2."&amp;COUNTBLANK(A$27:A37)-1</f>
        <v>2.10</v>
      </c>
      <c r="C37" s="61" t="s">
        <v>184</v>
      </c>
      <c r="D37" s="18" t="s">
        <v>18</v>
      </c>
      <c r="E37" s="18" t="s">
        <v>156</v>
      </c>
      <c r="F37" s="18"/>
      <c r="G37" s="18"/>
      <c r="H37" s="18"/>
      <c r="I37" s="37">
        <v>1</v>
      </c>
      <c r="J37" s="31" t="s">
        <v>59</v>
      </c>
      <c r="K37" s="102">
        <f>M35</f>
        <v>44688</v>
      </c>
      <c r="L37" s="2">
        <v>17</v>
      </c>
      <c r="M37" s="102">
        <f t="shared" si="3"/>
        <v>44705</v>
      </c>
    </row>
    <row r="38" spans="2:13" x14ac:dyDescent="0.3">
      <c r="B38" s="64" t="str">
        <f>"3."&amp;COUNTBLANK(A$38:A38)-1</f>
        <v>3.0</v>
      </c>
      <c r="C38" s="40" t="s">
        <v>60</v>
      </c>
      <c r="D38" s="14"/>
      <c r="E38" s="14"/>
      <c r="F38" s="14"/>
      <c r="G38" s="14"/>
      <c r="H38" s="14"/>
      <c r="I38" s="51">
        <f>SUM(I39:I47)/COUNT(I39:I47)</f>
        <v>0.3666666666666667</v>
      </c>
      <c r="J38" s="24"/>
      <c r="K38" s="17">
        <v>44774</v>
      </c>
      <c r="L38" s="28">
        <f>SUM(L39:L47)</f>
        <v>120</v>
      </c>
      <c r="M38" s="17">
        <f>K38+L38</f>
        <v>44894</v>
      </c>
    </row>
    <row r="39" spans="2:13" ht="15.75" customHeight="1" x14ac:dyDescent="0.3">
      <c r="B39" s="64" t="str">
        <f>"3."&amp;COUNTBLANK(A$38:A39)-1</f>
        <v>3.1</v>
      </c>
      <c r="C39" s="32" t="s">
        <v>186</v>
      </c>
      <c r="D39" s="18" t="s">
        <v>17</v>
      </c>
      <c r="E39" s="18" t="s">
        <v>14</v>
      </c>
      <c r="F39" s="18"/>
      <c r="G39" s="18"/>
      <c r="H39" s="18"/>
      <c r="I39" s="37">
        <v>1</v>
      </c>
      <c r="J39" s="7" t="s">
        <v>62</v>
      </c>
      <c r="K39" s="102">
        <f>K38</f>
        <v>44774</v>
      </c>
      <c r="L39" s="2">
        <v>23</v>
      </c>
      <c r="M39" s="102">
        <f>K39+L39</f>
        <v>44797</v>
      </c>
    </row>
    <row r="40" spans="2:13" x14ac:dyDescent="0.3">
      <c r="B40" s="64" t="str">
        <f>"3."&amp;COUNTBLANK(A$38:A40)-1</f>
        <v>3.2</v>
      </c>
      <c r="C40" s="61" t="s">
        <v>187</v>
      </c>
      <c r="D40" s="18" t="s">
        <v>67</v>
      </c>
      <c r="E40" s="18"/>
      <c r="F40" s="18"/>
      <c r="G40" s="18"/>
      <c r="H40" s="18"/>
      <c r="I40" s="37">
        <v>1</v>
      </c>
      <c r="J40" s="7" t="s">
        <v>64</v>
      </c>
      <c r="K40" s="102">
        <f>M39</f>
        <v>44797</v>
      </c>
      <c r="L40" s="2">
        <v>15</v>
      </c>
      <c r="M40" s="102">
        <f t="shared" ref="M40:M68" si="5">K40+L40</f>
        <v>44812</v>
      </c>
    </row>
    <row r="41" spans="2:13" x14ac:dyDescent="0.3">
      <c r="B41" s="64" t="str">
        <f>"3."&amp;COUNTBLANK(A$38:A41)-1</f>
        <v>3.3</v>
      </c>
      <c r="C41" s="61" t="s">
        <v>188</v>
      </c>
      <c r="D41" s="18" t="s">
        <v>67</v>
      </c>
      <c r="E41" s="18"/>
      <c r="F41" s="18"/>
      <c r="G41" s="18"/>
      <c r="H41" s="18"/>
      <c r="I41" s="37">
        <v>1</v>
      </c>
      <c r="J41" s="7" t="s">
        <v>66</v>
      </c>
      <c r="K41" s="102">
        <f t="shared" ref="K41:K47" si="6">M40</f>
        <v>44812</v>
      </c>
      <c r="L41" s="2">
        <v>15</v>
      </c>
      <c r="M41" s="102">
        <f t="shared" si="5"/>
        <v>44827</v>
      </c>
    </row>
    <row r="42" spans="2:13" x14ac:dyDescent="0.3">
      <c r="B42" s="64" t="str">
        <f>"3."&amp;COUNTBLANK(A$38:A42)-1</f>
        <v>3.4</v>
      </c>
      <c r="C42" s="32" t="s">
        <v>189</v>
      </c>
      <c r="D42" s="18" t="s">
        <v>15</v>
      </c>
      <c r="E42" s="18" t="s">
        <v>155</v>
      </c>
      <c r="F42" s="18"/>
      <c r="G42" s="18"/>
      <c r="H42" s="18"/>
      <c r="I42" s="37">
        <v>0</v>
      </c>
      <c r="J42" s="6"/>
      <c r="K42" s="102">
        <f t="shared" si="6"/>
        <v>44827</v>
      </c>
      <c r="L42" s="2">
        <v>12</v>
      </c>
      <c r="M42" s="102">
        <f t="shared" si="5"/>
        <v>44839</v>
      </c>
    </row>
    <row r="43" spans="2:13" x14ac:dyDescent="0.3">
      <c r="B43" s="64" t="str">
        <f>"3."&amp;COUNTBLANK(A$38:A43)-1</f>
        <v>3.5</v>
      </c>
      <c r="C43" s="61" t="s">
        <v>214</v>
      </c>
      <c r="D43" s="18" t="s">
        <v>18</v>
      </c>
      <c r="E43" s="18" t="s">
        <v>14</v>
      </c>
      <c r="F43" s="18"/>
      <c r="G43" s="18"/>
      <c r="H43" s="18"/>
      <c r="I43" s="37">
        <v>0.2</v>
      </c>
      <c r="J43" s="6"/>
      <c r="K43" s="102">
        <f t="shared" si="6"/>
        <v>44839</v>
      </c>
      <c r="L43" s="2">
        <v>9</v>
      </c>
      <c r="M43" s="102">
        <f t="shared" si="5"/>
        <v>44848</v>
      </c>
    </row>
    <row r="44" spans="2:13" ht="15.75" customHeight="1" x14ac:dyDescent="0.3">
      <c r="B44" s="64" t="str">
        <f>"3."&amp;COUNTBLANK(A$38:A44)-1</f>
        <v>3.6</v>
      </c>
      <c r="C44" s="61" t="s">
        <v>190</v>
      </c>
      <c r="D44" s="18" t="s">
        <v>18</v>
      </c>
      <c r="E44" s="18" t="s">
        <v>15</v>
      </c>
      <c r="F44" s="18" t="s">
        <v>19</v>
      </c>
      <c r="G44" s="18" t="s">
        <v>17</v>
      </c>
      <c r="H44" s="18" t="s">
        <v>14</v>
      </c>
      <c r="I44" s="37">
        <v>0.1</v>
      </c>
      <c r="J44" s="26" t="s">
        <v>71</v>
      </c>
      <c r="K44" s="102">
        <f t="shared" si="6"/>
        <v>44848</v>
      </c>
      <c r="L44" s="2">
        <v>13</v>
      </c>
      <c r="M44" s="102">
        <f t="shared" si="5"/>
        <v>44861</v>
      </c>
    </row>
    <row r="45" spans="2:13" x14ac:dyDescent="0.3">
      <c r="B45" s="64" t="str">
        <f>"3."&amp;COUNTBLANK(A$38:A45)-1</f>
        <v>3.7</v>
      </c>
      <c r="C45" s="32" t="s">
        <v>191</v>
      </c>
      <c r="D45" s="18" t="s">
        <v>14</v>
      </c>
      <c r="E45" s="18" t="s">
        <v>18</v>
      </c>
      <c r="F45" s="18" t="s">
        <v>17</v>
      </c>
      <c r="G45" s="18" t="s">
        <v>18</v>
      </c>
      <c r="H45" s="18"/>
      <c r="I45" s="37">
        <v>0</v>
      </c>
      <c r="J45" s="5"/>
      <c r="K45" s="102">
        <f t="shared" si="6"/>
        <v>44861</v>
      </c>
      <c r="L45" s="2">
        <v>19</v>
      </c>
      <c r="M45" s="102">
        <f t="shared" si="5"/>
        <v>44880</v>
      </c>
    </row>
    <row r="46" spans="2:13" x14ac:dyDescent="0.3">
      <c r="B46" s="64" t="str">
        <f>"3."&amp;COUNTBLANK(A$38:A46)-1</f>
        <v>3.8</v>
      </c>
      <c r="C46" s="47" t="s">
        <v>192</v>
      </c>
      <c r="D46" s="18" t="s">
        <v>18</v>
      </c>
      <c r="E46" s="18" t="s">
        <v>15</v>
      </c>
      <c r="F46" s="18"/>
      <c r="G46" s="18"/>
      <c r="H46" s="18"/>
      <c r="I46" s="37">
        <v>0</v>
      </c>
      <c r="J46" s="5"/>
      <c r="K46" s="102">
        <f t="shared" si="6"/>
        <v>44880</v>
      </c>
      <c r="L46" s="2">
        <v>7</v>
      </c>
      <c r="M46" s="102">
        <f t="shared" si="5"/>
        <v>44887</v>
      </c>
    </row>
    <row r="47" spans="2:13" x14ac:dyDescent="0.3">
      <c r="B47" s="64" t="str">
        <f>"3."&amp;COUNTBLANK(A$38:A47)-1</f>
        <v>3.9</v>
      </c>
      <c r="C47" s="59" t="s">
        <v>193</v>
      </c>
      <c r="D47" s="18" t="s">
        <v>18</v>
      </c>
      <c r="E47" s="18"/>
      <c r="F47" s="18"/>
      <c r="G47" s="18"/>
      <c r="H47" s="18"/>
      <c r="I47" s="37">
        <v>0</v>
      </c>
      <c r="J47" s="5"/>
      <c r="K47" s="102">
        <f t="shared" si="6"/>
        <v>44887</v>
      </c>
      <c r="L47" s="53">
        <v>7</v>
      </c>
      <c r="M47" s="102">
        <f t="shared" si="5"/>
        <v>44894</v>
      </c>
    </row>
    <row r="48" spans="2:13" x14ac:dyDescent="0.3">
      <c r="B48" s="64" t="str">
        <f>"4."&amp;COUNTBLANK(A$48:A48)-1</f>
        <v>4.0</v>
      </c>
      <c r="C48" s="55" t="s">
        <v>194</v>
      </c>
      <c r="D48" s="14"/>
      <c r="E48" s="14"/>
      <c r="F48" s="14"/>
      <c r="G48" s="14"/>
      <c r="H48" s="14"/>
      <c r="I48" s="51">
        <f>SUM(I49:I58)/COUNT(I49:I58)</f>
        <v>0.1</v>
      </c>
      <c r="J48" s="24"/>
      <c r="K48" s="52"/>
      <c r="L48" s="28">
        <f>SUM(L49:L58)</f>
        <v>0</v>
      </c>
      <c r="M48" s="52">
        <f>M57</f>
        <v>0</v>
      </c>
    </row>
    <row r="49" spans="2:13" ht="18" customHeight="1" x14ac:dyDescent="0.3">
      <c r="B49" s="64" t="str">
        <f>"4."&amp;COUNTBLANK(A$48:A49)-1</f>
        <v>4.1</v>
      </c>
      <c r="C49" s="33" t="s">
        <v>195</v>
      </c>
      <c r="D49" s="19"/>
      <c r="E49" s="18"/>
      <c r="F49" s="18"/>
      <c r="G49" s="18"/>
      <c r="H49" s="18"/>
      <c r="I49" s="37">
        <v>0</v>
      </c>
      <c r="J49" s="11"/>
      <c r="K49" s="13">
        <f>K48</f>
        <v>0</v>
      </c>
      <c r="L49" s="12"/>
      <c r="M49" s="29">
        <f t="shared" si="5"/>
        <v>0</v>
      </c>
    </row>
    <row r="50" spans="2:13" ht="16.5" customHeight="1" x14ac:dyDescent="0.3">
      <c r="B50" s="64" t="str">
        <f>"4."&amp;COUNTBLANK(A$48:A50)-1</f>
        <v>4.2</v>
      </c>
      <c r="C50" s="33" t="s">
        <v>196</v>
      </c>
      <c r="D50" s="19"/>
      <c r="E50" s="18"/>
      <c r="F50" s="18"/>
      <c r="G50" s="18"/>
      <c r="H50" s="18"/>
      <c r="I50" s="37">
        <v>0</v>
      </c>
      <c r="J50" s="11"/>
      <c r="K50" s="41">
        <f>M49</f>
        <v>0</v>
      </c>
      <c r="L50" s="36"/>
      <c r="M50" s="29">
        <f t="shared" si="5"/>
        <v>0</v>
      </c>
    </row>
    <row r="51" spans="2:13" ht="16.5" customHeight="1" x14ac:dyDescent="0.3">
      <c r="B51" s="64" t="str">
        <f>"4."&amp;COUNTBLANK(A$48:A51)-1</f>
        <v>4.3</v>
      </c>
      <c r="C51" s="33" t="s">
        <v>197</v>
      </c>
      <c r="D51" s="19"/>
      <c r="E51" s="18"/>
      <c r="F51" s="18"/>
      <c r="G51" s="18"/>
      <c r="H51" s="18"/>
      <c r="I51" s="37">
        <v>0</v>
      </c>
      <c r="J51" s="35"/>
      <c r="K51" s="41">
        <f t="shared" ref="K51:K58" si="7">M50</f>
        <v>0</v>
      </c>
      <c r="L51" s="36"/>
      <c r="M51" s="29">
        <f t="shared" si="5"/>
        <v>0</v>
      </c>
    </row>
    <row r="52" spans="2:13" x14ac:dyDescent="0.3">
      <c r="B52" s="64" t="str">
        <f>"4."&amp;COUNTBLANK(A$48:A52)-1</f>
        <v>4.4</v>
      </c>
      <c r="C52" s="32" t="s">
        <v>198</v>
      </c>
      <c r="D52" s="19"/>
      <c r="E52" s="19"/>
      <c r="F52" s="19"/>
      <c r="G52" s="19"/>
      <c r="H52" s="19"/>
      <c r="I52" s="37">
        <v>0</v>
      </c>
      <c r="J52" s="34"/>
      <c r="K52" s="41">
        <f t="shared" si="7"/>
        <v>0</v>
      </c>
      <c r="L52" s="36"/>
      <c r="M52" s="29">
        <f t="shared" si="5"/>
        <v>0</v>
      </c>
    </row>
    <row r="53" spans="2:13" ht="15.75" customHeight="1" x14ac:dyDescent="0.3">
      <c r="B53" s="64" t="str">
        <f>"4."&amp;COUNTBLANK(A$48:A53)-1</f>
        <v>4.5</v>
      </c>
      <c r="C53" s="32" t="s">
        <v>216</v>
      </c>
      <c r="D53" s="18"/>
      <c r="E53" s="18"/>
      <c r="F53" s="18"/>
      <c r="G53" s="18"/>
      <c r="H53" s="18"/>
      <c r="I53" s="37">
        <v>1</v>
      </c>
      <c r="J53" s="36"/>
      <c r="K53" s="41">
        <f t="shared" si="7"/>
        <v>0</v>
      </c>
      <c r="L53" s="36"/>
      <c r="M53" s="29">
        <f t="shared" si="5"/>
        <v>0</v>
      </c>
    </row>
    <row r="54" spans="2:13" x14ac:dyDescent="0.3">
      <c r="B54" s="64" t="str">
        <f>"4."&amp;COUNTBLANK(A$48:A54)-1</f>
        <v>4.6</v>
      </c>
      <c r="C54" s="32" t="s">
        <v>199</v>
      </c>
      <c r="D54" s="19"/>
      <c r="E54" s="19"/>
      <c r="F54" s="18"/>
      <c r="G54" s="18"/>
      <c r="H54" s="18"/>
      <c r="I54" s="37">
        <v>0</v>
      </c>
      <c r="J54" s="36"/>
      <c r="K54" s="41">
        <f t="shared" si="7"/>
        <v>0</v>
      </c>
      <c r="L54" s="36"/>
      <c r="M54" s="29">
        <f t="shared" si="5"/>
        <v>0</v>
      </c>
    </row>
    <row r="55" spans="2:13" x14ac:dyDescent="0.3">
      <c r="B55" s="64" t="str">
        <f>"4."&amp;COUNTBLANK(A$48:A55)-1</f>
        <v>4.7</v>
      </c>
      <c r="C55" s="32" t="s">
        <v>200</v>
      </c>
      <c r="D55" s="19"/>
      <c r="E55" s="19"/>
      <c r="F55" s="18"/>
      <c r="G55" s="18"/>
      <c r="H55" s="18"/>
      <c r="I55" s="37">
        <v>0</v>
      </c>
      <c r="J55" s="36"/>
      <c r="K55" s="41">
        <f t="shared" si="7"/>
        <v>0</v>
      </c>
      <c r="L55" s="36"/>
      <c r="M55" s="29">
        <f t="shared" si="5"/>
        <v>0</v>
      </c>
    </row>
    <row r="56" spans="2:13" x14ac:dyDescent="0.3">
      <c r="B56" s="64" t="str">
        <f>"4."&amp;COUNTBLANK(A$48:A56)-1</f>
        <v>4.8</v>
      </c>
      <c r="C56" s="47" t="s">
        <v>201</v>
      </c>
      <c r="D56" s="19"/>
      <c r="E56" s="19"/>
      <c r="F56" s="18"/>
      <c r="G56" s="18"/>
      <c r="H56" s="18"/>
      <c r="I56" s="37">
        <v>0</v>
      </c>
      <c r="J56" s="36"/>
      <c r="K56" s="41">
        <f t="shared" si="7"/>
        <v>0</v>
      </c>
      <c r="L56" s="36"/>
      <c r="M56" s="29">
        <f t="shared" si="5"/>
        <v>0</v>
      </c>
    </row>
    <row r="57" spans="2:13" x14ac:dyDescent="0.3">
      <c r="B57" s="64" t="str">
        <f>"4."&amp;COUNTBLANK(A$48:A57)-1</f>
        <v>4.9</v>
      </c>
      <c r="C57" s="54" t="s">
        <v>202</v>
      </c>
      <c r="D57" s="19"/>
      <c r="E57" s="19"/>
      <c r="F57" s="18"/>
      <c r="G57" s="18"/>
      <c r="H57" s="18"/>
      <c r="I57" s="37">
        <v>0</v>
      </c>
      <c r="J57" s="36"/>
      <c r="K57" s="41">
        <f t="shared" si="7"/>
        <v>0</v>
      </c>
      <c r="L57" s="36"/>
      <c r="M57" s="29">
        <f t="shared" si="5"/>
        <v>0</v>
      </c>
    </row>
    <row r="58" spans="2:13" x14ac:dyDescent="0.3">
      <c r="B58" s="64" t="str">
        <f>"4."&amp;COUNTBLANK(A$48:A58)-1</f>
        <v>4.10</v>
      </c>
      <c r="C58" s="61" t="s">
        <v>185</v>
      </c>
      <c r="D58" s="19"/>
      <c r="E58" s="19"/>
      <c r="F58" s="18"/>
      <c r="G58" s="18"/>
      <c r="H58" s="18"/>
      <c r="I58" s="37">
        <v>0</v>
      </c>
      <c r="J58" s="56"/>
      <c r="K58" s="41">
        <f t="shared" si="7"/>
        <v>0</v>
      </c>
      <c r="L58" s="57"/>
      <c r="M58" s="29">
        <f t="shared" si="5"/>
        <v>0</v>
      </c>
    </row>
    <row r="59" spans="2:13" x14ac:dyDescent="0.3">
      <c r="B59" s="64" t="str">
        <f>"5."&amp;COUNTBLANK(A$59:A59)-1</f>
        <v>5.0</v>
      </c>
      <c r="C59" s="55" t="s">
        <v>77</v>
      </c>
      <c r="D59" s="14"/>
      <c r="E59" s="14"/>
      <c r="F59" s="14"/>
      <c r="G59" s="14"/>
      <c r="H59" s="14"/>
      <c r="I59" s="51">
        <f>SUM(I60:I68)/COUNT(I60:I68)</f>
        <v>0</v>
      </c>
      <c r="J59" s="24"/>
      <c r="K59" s="52"/>
      <c r="L59" s="28">
        <f>SUM(L60:L68)</f>
        <v>0</v>
      </c>
      <c r="M59" s="52">
        <f>K59+L59</f>
        <v>0</v>
      </c>
    </row>
    <row r="60" spans="2:13" x14ac:dyDescent="0.3">
      <c r="B60" s="64" t="str">
        <f>"5."&amp;COUNTBLANK(A$59:A60)-1</f>
        <v>5.1</v>
      </c>
      <c r="C60" s="61" t="s">
        <v>203</v>
      </c>
      <c r="D60" s="19"/>
      <c r="E60" s="19"/>
      <c r="F60" s="18"/>
      <c r="G60" s="18"/>
      <c r="H60" s="18"/>
      <c r="I60" s="37">
        <v>0</v>
      </c>
      <c r="J60" s="8"/>
      <c r="K60" s="42">
        <f>K59</f>
        <v>0</v>
      </c>
      <c r="L60" s="36"/>
      <c r="M60" s="29">
        <f t="shared" si="5"/>
        <v>0</v>
      </c>
    </row>
    <row r="61" spans="2:13" ht="17.25" customHeight="1" x14ac:dyDescent="0.3">
      <c r="B61" s="64" t="str">
        <f>"5."&amp;COUNTBLANK(A$59:A61)-1</f>
        <v>5.2</v>
      </c>
      <c r="C61" s="47" t="s">
        <v>204</v>
      </c>
      <c r="D61" s="19"/>
      <c r="E61" s="19"/>
      <c r="F61" s="18"/>
      <c r="G61" s="18"/>
      <c r="H61" s="18"/>
      <c r="I61" s="37">
        <v>0</v>
      </c>
      <c r="J61" s="34"/>
      <c r="K61" s="44">
        <f>M60</f>
        <v>0</v>
      </c>
      <c r="L61" s="36"/>
      <c r="M61" s="29">
        <f t="shared" si="5"/>
        <v>0</v>
      </c>
    </row>
    <row r="62" spans="2:13" x14ac:dyDescent="0.3">
      <c r="B62" s="64" t="str">
        <f>"5."&amp;COUNTBLANK(A$59:A62)-1</f>
        <v>5.3</v>
      </c>
      <c r="C62" s="61" t="s">
        <v>205</v>
      </c>
      <c r="D62" s="19"/>
      <c r="E62" s="19"/>
      <c r="F62" s="19"/>
      <c r="G62" s="19"/>
      <c r="H62" s="19"/>
      <c r="I62" s="38">
        <v>0</v>
      </c>
      <c r="J62" s="43"/>
      <c r="K62" s="44">
        <f t="shared" ref="K62:K66" si="8">M61</f>
        <v>0</v>
      </c>
      <c r="L62" s="36"/>
      <c r="M62" s="29">
        <f t="shared" si="5"/>
        <v>0</v>
      </c>
    </row>
    <row r="63" spans="2:13" x14ac:dyDescent="0.3">
      <c r="B63" s="64" t="str">
        <f>"5."&amp;COUNTBLANK(A$59:A63)-1</f>
        <v>5.4</v>
      </c>
      <c r="C63" s="32" t="s">
        <v>206</v>
      </c>
      <c r="D63" s="19"/>
      <c r="E63" s="19"/>
      <c r="F63" s="19"/>
      <c r="G63" s="19"/>
      <c r="H63" s="19"/>
      <c r="I63" s="38">
        <v>0</v>
      </c>
      <c r="J63" s="43"/>
      <c r="K63" s="44">
        <f t="shared" si="8"/>
        <v>0</v>
      </c>
      <c r="L63" s="36"/>
      <c r="M63" s="29">
        <f t="shared" si="5"/>
        <v>0</v>
      </c>
    </row>
    <row r="64" spans="2:13" x14ac:dyDescent="0.3">
      <c r="B64" s="64" t="str">
        <f>"5."&amp;COUNTBLANK(A$59:A64)-1</f>
        <v>5.5</v>
      </c>
      <c r="C64" s="61" t="s">
        <v>207</v>
      </c>
      <c r="D64" s="19"/>
      <c r="E64" s="19"/>
      <c r="F64" s="19"/>
      <c r="G64" s="19"/>
      <c r="H64" s="19"/>
      <c r="I64" s="38">
        <v>0</v>
      </c>
      <c r="J64" s="43"/>
      <c r="K64" s="44">
        <f t="shared" si="8"/>
        <v>0</v>
      </c>
      <c r="L64" s="36"/>
      <c r="M64" s="29">
        <f t="shared" si="5"/>
        <v>0</v>
      </c>
    </row>
    <row r="65" spans="2:13" x14ac:dyDescent="0.3">
      <c r="B65" s="64" t="str">
        <f>"5."&amp;COUNTBLANK(A$59:A65)-1</f>
        <v>5.6</v>
      </c>
      <c r="C65" s="61" t="s">
        <v>208</v>
      </c>
      <c r="D65" s="19"/>
      <c r="E65" s="19"/>
      <c r="F65" s="19"/>
      <c r="G65" s="19"/>
      <c r="H65" s="19"/>
      <c r="I65" s="38">
        <v>0</v>
      </c>
      <c r="J65" s="43"/>
      <c r="K65" s="45">
        <f t="shared" si="8"/>
        <v>0</v>
      </c>
      <c r="L65" s="36"/>
      <c r="M65" s="29">
        <f t="shared" si="5"/>
        <v>0</v>
      </c>
    </row>
    <row r="66" spans="2:13" x14ac:dyDescent="0.3">
      <c r="B66" s="64" t="str">
        <f>"5."&amp;COUNTBLANK(A$59:A66)-1</f>
        <v>5.7</v>
      </c>
      <c r="C66" s="47" t="s">
        <v>209</v>
      </c>
      <c r="D66" s="19"/>
      <c r="E66" s="19"/>
      <c r="F66" s="19"/>
      <c r="G66" s="19"/>
      <c r="H66" s="19"/>
      <c r="I66" s="48">
        <v>0</v>
      </c>
      <c r="J66" s="43"/>
      <c r="K66" s="45">
        <f t="shared" si="8"/>
        <v>0</v>
      </c>
      <c r="L66" s="36"/>
      <c r="M66" s="29">
        <f t="shared" si="5"/>
        <v>0</v>
      </c>
    </row>
    <row r="67" spans="2:13" x14ac:dyDescent="0.3">
      <c r="B67" s="64" t="str">
        <f>"5."&amp;COUNTBLANK(A$59:A67)-1</f>
        <v>5.8</v>
      </c>
      <c r="C67" s="62" t="s">
        <v>210</v>
      </c>
      <c r="D67" s="18"/>
      <c r="E67" s="18"/>
      <c r="F67" s="18"/>
      <c r="G67" s="18"/>
      <c r="H67" s="18"/>
      <c r="I67" s="49">
        <v>0</v>
      </c>
      <c r="J67" s="50"/>
      <c r="K67" s="46">
        <f>M66</f>
        <v>0</v>
      </c>
      <c r="L67" s="36"/>
      <c r="M67" s="29">
        <f t="shared" si="5"/>
        <v>0</v>
      </c>
    </row>
    <row r="68" spans="2:13" x14ac:dyDescent="0.3">
      <c r="B68" s="64" t="str">
        <f>"5."&amp;COUNTBLANK(A$59:A68)-1</f>
        <v>5.9</v>
      </c>
      <c r="C68" s="62" t="s">
        <v>211</v>
      </c>
      <c r="D68" s="18"/>
      <c r="E68" s="18"/>
      <c r="F68" s="18"/>
      <c r="G68" s="18"/>
      <c r="H68" s="18"/>
      <c r="I68" s="49">
        <v>0</v>
      </c>
      <c r="J68" s="50"/>
      <c r="K68" s="46">
        <f>M67</f>
        <v>0</v>
      </c>
      <c r="L68" s="36"/>
      <c r="M68" s="29">
        <f t="shared" si="5"/>
        <v>0</v>
      </c>
    </row>
    <row r="119" spans="3:3" x14ac:dyDescent="0.3">
      <c r="C119" t="s">
        <v>78</v>
      </c>
    </row>
    <row r="120" spans="3:3" x14ac:dyDescent="0.3">
      <c r="C120" t="s">
        <v>14</v>
      </c>
    </row>
    <row r="121" spans="3:3" x14ac:dyDescent="0.3">
      <c r="C121" t="s">
        <v>15</v>
      </c>
    </row>
    <row r="122" spans="3:3" x14ac:dyDescent="0.3">
      <c r="C122" t="s">
        <v>16</v>
      </c>
    </row>
    <row r="123" spans="3:3" x14ac:dyDescent="0.3">
      <c r="C123" t="s">
        <v>17</v>
      </c>
    </row>
    <row r="124" spans="3:3" x14ac:dyDescent="0.3">
      <c r="C124" t="s">
        <v>18</v>
      </c>
    </row>
    <row r="125" spans="3:3" x14ac:dyDescent="0.3">
      <c r="C125" t="s">
        <v>19</v>
      </c>
    </row>
    <row r="126" spans="3:3" x14ac:dyDescent="0.3">
      <c r="C126" t="s">
        <v>217</v>
      </c>
    </row>
  </sheetData>
  <autoFilter ref="C4:M68" xr:uid="{9BAFEED0-C612-43B1-A618-FA17CA828362}"/>
  <mergeCells count="1">
    <mergeCell ref="B4:C4"/>
  </mergeCells>
  <conditionalFormatting sqref="I5:I6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{71020935-147B-4F0D-8096-292211D28C38}</x14:id>
        </ext>
      </extLst>
    </cfRule>
  </conditionalFormatting>
  <conditionalFormatting sqref="I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{FA9E8E15-4CE8-43DB-B4E5-128D92B3F405}</x14:id>
        </ext>
      </extLst>
    </cfRule>
  </conditionalFormatting>
  <dataValidations count="1">
    <dataValidation type="list" allowBlank="1" showInputMessage="1" showErrorMessage="1" sqref="D5:H68" xr:uid="{E379268C-AD84-4EF4-AFC9-17F3E0CBD496}">
      <formula1>$C$120:$C$126</formula1>
    </dataValidation>
  </dataValidations>
  <pageMargins left="0.7" right="0.7" top="0.75" bottom="0.75" header="0.3" footer="0.3"/>
  <pageSetup orientation="portrait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20935-147B-4F0D-8096-292211D28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I5:I67</xm:sqref>
        </x14:conditionalFormatting>
        <x14:conditionalFormatting xmlns:xm="http://schemas.microsoft.com/office/excel/2006/main">
          <x14:cfRule type="dataBar" id="{FA9E8E15-4CE8-43DB-B4E5-128D92B3F4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</vt:lpstr>
      <vt:lpstr>ACTIVIDADES</vt:lpstr>
      <vt:lpstr>PRECEDENCIAS</vt:lpstr>
      <vt:lpstr>PRECEDENCIAS (texto)</vt:lpstr>
      <vt:lpstr>ACTIVIDADES (hasta II)</vt:lpstr>
      <vt:lpstr>ACT (Hasta III 22.10.01)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J EDUARDO</cp:lastModifiedBy>
  <cp:revision/>
  <dcterms:created xsi:type="dcterms:W3CDTF">2018-02-22T14:40:14Z</dcterms:created>
  <dcterms:modified xsi:type="dcterms:W3CDTF">2023-08-26T12:37:53Z</dcterms:modified>
  <cp:category/>
  <cp:contentStatus/>
</cp:coreProperties>
</file>