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diagrams/data7.xml" ContentType="application/vnd.openxmlformats-officedocument.drawingml.diagramData+xml"/>
  <Override PartName="/xl/diagrams/layout7.xml" ContentType="application/vnd.openxmlformats-officedocument.drawingml.diagramLayout+xml"/>
  <Override PartName="/xl/diagrams/quickStyle7.xml" ContentType="application/vnd.openxmlformats-officedocument.drawingml.diagramStyle+xml"/>
  <Override PartName="/xl/diagrams/colors7.xml" ContentType="application/vnd.openxmlformats-officedocument.drawingml.diagramColors+xml"/>
  <Override PartName="/xl/diagrams/drawing7.xml" ContentType="application/vnd.ms-office.drawingml.diagramDrawing+xml"/>
  <Override PartName="/xl/diagrams/data8.xml" ContentType="application/vnd.openxmlformats-officedocument.drawingml.diagramData+xml"/>
  <Override PartName="/xl/diagrams/layout8.xml" ContentType="application/vnd.openxmlformats-officedocument.drawingml.diagramLayout+xml"/>
  <Override PartName="/xl/diagrams/quickStyle8.xml" ContentType="application/vnd.openxmlformats-officedocument.drawingml.diagramStyle+xml"/>
  <Override PartName="/xl/diagrams/colors8.xml" ContentType="application/vnd.openxmlformats-officedocument.drawingml.diagramColors+xml"/>
  <Override PartName="/xl/diagrams/drawing8.xml" ContentType="application/vnd.ms-office.drawingml.diagramDrawing+xml"/>
  <Override PartName="/xl/diagrams/data9.xml" ContentType="application/vnd.openxmlformats-officedocument.drawingml.diagramData+xml"/>
  <Override PartName="/xl/diagrams/layout9.xml" ContentType="application/vnd.openxmlformats-officedocument.drawingml.diagramLayout+xml"/>
  <Override PartName="/xl/diagrams/quickStyle9.xml" ContentType="application/vnd.openxmlformats-officedocument.drawingml.diagramStyle+xml"/>
  <Override PartName="/xl/diagrams/colors9.xml" ContentType="application/vnd.openxmlformats-officedocument.drawingml.diagramColors+xml"/>
  <Override PartName="/xl/diagrams/drawing9.xml" ContentType="application/vnd.ms-office.drawingml.diagramDrawing+xml"/>
  <Override PartName="/xl/diagrams/data10.xml" ContentType="application/vnd.openxmlformats-officedocument.drawingml.diagramData+xml"/>
  <Override PartName="/xl/diagrams/layout10.xml" ContentType="application/vnd.openxmlformats-officedocument.drawingml.diagramLayout+xml"/>
  <Override PartName="/xl/diagrams/quickStyle10.xml" ContentType="application/vnd.openxmlformats-officedocument.drawingml.diagramStyle+xml"/>
  <Override PartName="/xl/diagrams/colors10.xml" ContentType="application/vnd.openxmlformats-officedocument.drawingml.diagramColors+xml"/>
  <Override PartName="/xl/diagrams/drawing10.xml" ContentType="application/vnd.ms-office.drawingml.diagramDrawing+xml"/>
  <Override PartName="/xl/diagrams/data11.xml" ContentType="application/vnd.openxmlformats-officedocument.drawingml.diagramData+xml"/>
  <Override PartName="/xl/diagrams/layout11.xml" ContentType="application/vnd.openxmlformats-officedocument.drawingml.diagramLayout+xml"/>
  <Override PartName="/xl/diagrams/quickStyle11.xml" ContentType="application/vnd.openxmlformats-officedocument.drawingml.diagramStyle+xml"/>
  <Override PartName="/xl/diagrams/colors11.xml" ContentType="application/vnd.openxmlformats-officedocument.drawingml.diagramColors+xml"/>
  <Override PartName="/xl/diagrams/drawing11.xml" ContentType="application/vnd.ms-office.drawingml.diagramDrawing+xml"/>
  <Override PartName="/xl/diagrams/data12.xml" ContentType="application/vnd.openxmlformats-officedocument.drawingml.diagramData+xml"/>
  <Override PartName="/xl/diagrams/layout12.xml" ContentType="application/vnd.openxmlformats-officedocument.drawingml.diagramLayout+xml"/>
  <Override PartName="/xl/diagrams/quickStyle12.xml" ContentType="application/vnd.openxmlformats-officedocument.drawingml.diagramStyle+xml"/>
  <Override PartName="/xl/diagrams/colors12.xml" ContentType="application/vnd.openxmlformats-officedocument.drawingml.diagramColors+xml"/>
  <Override PartName="/xl/diagrams/drawing12.xml" ContentType="application/vnd.ms-office.drawingml.diagramDrawing+xml"/>
  <Override PartName="/xl/diagrams/data13.xml" ContentType="application/vnd.openxmlformats-officedocument.drawingml.diagramData+xml"/>
  <Override PartName="/xl/diagrams/layout13.xml" ContentType="application/vnd.openxmlformats-officedocument.drawingml.diagramLayout+xml"/>
  <Override PartName="/xl/diagrams/quickStyle13.xml" ContentType="application/vnd.openxmlformats-officedocument.drawingml.diagramStyle+xml"/>
  <Override PartName="/xl/diagrams/colors13.xml" ContentType="application/vnd.openxmlformats-officedocument.drawingml.diagramColors+xml"/>
  <Override PartName="/xl/diagrams/drawing13.xml" ContentType="application/vnd.ms-office.drawingml.diagramDrawing+xml"/>
  <Override PartName="/xl/diagrams/data14.xml" ContentType="application/vnd.openxmlformats-officedocument.drawingml.diagramData+xml"/>
  <Override PartName="/xl/diagrams/layout14.xml" ContentType="application/vnd.openxmlformats-officedocument.drawingml.diagramLayout+xml"/>
  <Override PartName="/xl/diagrams/quickStyle14.xml" ContentType="application/vnd.openxmlformats-officedocument.drawingml.diagramStyle+xml"/>
  <Override PartName="/xl/diagrams/colors14.xml" ContentType="application/vnd.openxmlformats-officedocument.drawingml.diagramColors+xml"/>
  <Override PartName="/xl/diagrams/drawing14.xml" ContentType="application/vnd.ms-office.drawingml.diagramDrawing+xml"/>
  <Override PartName="/xl/diagrams/data15.xml" ContentType="application/vnd.openxmlformats-officedocument.drawingml.diagramData+xml"/>
  <Override PartName="/xl/diagrams/layout15.xml" ContentType="application/vnd.openxmlformats-officedocument.drawingml.diagramLayout+xml"/>
  <Override PartName="/xl/diagrams/quickStyle15.xml" ContentType="application/vnd.openxmlformats-officedocument.drawingml.diagramStyle+xml"/>
  <Override PartName="/xl/diagrams/colors15.xml" ContentType="application/vnd.openxmlformats-officedocument.drawingml.diagramColors+xml"/>
  <Override PartName="/xl/diagrams/drawing15.xml" ContentType="application/vnd.ms-office.drawingml.diagramDrawing+xml"/>
  <Override PartName="/xl/diagrams/data16.xml" ContentType="application/vnd.openxmlformats-officedocument.drawingml.diagramData+xml"/>
  <Override PartName="/xl/diagrams/layout16.xml" ContentType="application/vnd.openxmlformats-officedocument.drawingml.diagramLayout+xml"/>
  <Override PartName="/xl/diagrams/quickStyle16.xml" ContentType="application/vnd.openxmlformats-officedocument.drawingml.diagramStyle+xml"/>
  <Override PartName="/xl/diagrams/colors16.xml" ContentType="application/vnd.openxmlformats-officedocument.drawingml.diagramColors+xml"/>
  <Override PartName="/xl/diagrams/drawing16.xml" ContentType="application/vnd.ms-office.drawingml.diagramDrawing+xml"/>
  <Override PartName="/xl/diagrams/data17.xml" ContentType="application/vnd.openxmlformats-officedocument.drawingml.diagramData+xml"/>
  <Override PartName="/xl/diagrams/layout17.xml" ContentType="application/vnd.openxmlformats-officedocument.drawingml.diagramLayout+xml"/>
  <Override PartName="/xl/diagrams/quickStyle17.xml" ContentType="application/vnd.openxmlformats-officedocument.drawingml.diagramStyle+xml"/>
  <Override PartName="/xl/diagrams/colors17.xml" ContentType="application/vnd.openxmlformats-officedocument.drawingml.diagramColors+xml"/>
  <Override PartName="/xl/diagrams/drawing17.xml" ContentType="application/vnd.ms-office.drawingml.diagramDrawing+xml"/>
  <Override PartName="/xl/diagrams/data18.xml" ContentType="application/vnd.openxmlformats-officedocument.drawingml.diagramData+xml"/>
  <Override PartName="/xl/diagrams/layout18.xml" ContentType="application/vnd.openxmlformats-officedocument.drawingml.diagramLayout+xml"/>
  <Override PartName="/xl/diagrams/quickStyle18.xml" ContentType="application/vnd.openxmlformats-officedocument.drawingml.diagramStyle+xml"/>
  <Override PartName="/xl/diagrams/colors18.xml" ContentType="application/vnd.openxmlformats-officedocument.drawingml.diagramColors+xml"/>
  <Override PartName="/xl/diagrams/drawing18.xml" ContentType="application/vnd.ms-office.drawingml.diagramDrawing+xml"/>
  <Override PartName="/xl/diagrams/data19.xml" ContentType="application/vnd.openxmlformats-officedocument.drawingml.diagramData+xml"/>
  <Override PartName="/xl/diagrams/layout19.xml" ContentType="application/vnd.openxmlformats-officedocument.drawingml.diagramLayout+xml"/>
  <Override PartName="/xl/diagrams/quickStyle19.xml" ContentType="application/vnd.openxmlformats-officedocument.drawingml.diagramStyle+xml"/>
  <Override PartName="/xl/diagrams/colors19.xml" ContentType="application/vnd.openxmlformats-officedocument.drawingml.diagramColors+xml"/>
  <Override PartName="/xl/diagrams/drawing19.xml" ContentType="application/vnd.ms-office.drawingml.diagramDrawing+xml"/>
  <Override PartName="/xl/diagrams/data20.xml" ContentType="application/vnd.openxmlformats-officedocument.drawingml.diagramData+xml"/>
  <Override PartName="/xl/diagrams/layout20.xml" ContentType="application/vnd.openxmlformats-officedocument.drawingml.diagramLayout+xml"/>
  <Override PartName="/xl/diagrams/quickStyle20.xml" ContentType="application/vnd.openxmlformats-officedocument.drawingml.diagramStyle+xml"/>
  <Override PartName="/xl/diagrams/colors20.xml" ContentType="application/vnd.openxmlformats-officedocument.drawingml.diagramColors+xml"/>
  <Override PartName="/xl/diagrams/drawing20.xml" ContentType="application/vnd.ms-office.drawingml.diagramDrawing+xml"/>
  <Override PartName="/xl/diagrams/data21.xml" ContentType="application/vnd.openxmlformats-officedocument.drawingml.diagramData+xml"/>
  <Override PartName="/xl/diagrams/layout21.xml" ContentType="application/vnd.openxmlformats-officedocument.drawingml.diagramLayout+xml"/>
  <Override PartName="/xl/diagrams/quickStyle21.xml" ContentType="application/vnd.openxmlformats-officedocument.drawingml.diagramStyle+xml"/>
  <Override PartName="/xl/diagrams/colors21.xml" ContentType="application/vnd.openxmlformats-officedocument.drawingml.diagramColors+xml"/>
  <Override PartName="/xl/diagrams/drawing21.xml" ContentType="application/vnd.ms-office.drawingml.diagramDrawing+xml"/>
  <Override PartName="/xl/diagrams/data22.xml" ContentType="application/vnd.openxmlformats-officedocument.drawingml.diagramData+xml"/>
  <Override PartName="/xl/diagrams/layout22.xml" ContentType="application/vnd.openxmlformats-officedocument.drawingml.diagramLayout+xml"/>
  <Override PartName="/xl/diagrams/quickStyle22.xml" ContentType="application/vnd.openxmlformats-officedocument.drawingml.diagramStyle+xml"/>
  <Override PartName="/xl/diagrams/colors22.xml" ContentType="application/vnd.openxmlformats-officedocument.drawingml.diagramColors+xml"/>
  <Override PartName="/xl/diagrams/drawing22.xml" ContentType="application/vnd.ms-office.drawingml.diagramDrawing+xml"/>
  <Override PartName="/xl/diagrams/data23.xml" ContentType="application/vnd.openxmlformats-officedocument.drawingml.diagramData+xml"/>
  <Override PartName="/xl/diagrams/layout23.xml" ContentType="application/vnd.openxmlformats-officedocument.drawingml.diagramLayout+xml"/>
  <Override PartName="/xl/diagrams/quickStyle23.xml" ContentType="application/vnd.openxmlformats-officedocument.drawingml.diagramStyle+xml"/>
  <Override PartName="/xl/diagrams/colors23.xml" ContentType="application/vnd.openxmlformats-officedocument.drawingml.diagramColors+xml"/>
  <Override PartName="/xl/diagrams/drawing23.xml" ContentType="application/vnd.ms-office.drawingml.diagramDrawing+xml"/>
  <Override PartName="/xl/diagrams/data24.xml" ContentType="application/vnd.openxmlformats-officedocument.drawingml.diagramData+xml"/>
  <Override PartName="/xl/diagrams/layout24.xml" ContentType="application/vnd.openxmlformats-officedocument.drawingml.diagramLayout+xml"/>
  <Override PartName="/xl/diagrams/quickStyle24.xml" ContentType="application/vnd.openxmlformats-officedocument.drawingml.diagramStyle+xml"/>
  <Override PartName="/xl/diagrams/colors24.xml" ContentType="application/vnd.openxmlformats-officedocument.drawingml.diagramColors+xml"/>
  <Override PartName="/xl/diagrams/drawing24.xml" ContentType="application/vnd.ms-office.drawingml.diagramDrawing+xml"/>
  <Override PartName="/xl/diagrams/data25.xml" ContentType="application/vnd.openxmlformats-officedocument.drawingml.diagramData+xml"/>
  <Override PartName="/xl/diagrams/layout25.xml" ContentType="application/vnd.openxmlformats-officedocument.drawingml.diagramLayout+xml"/>
  <Override PartName="/xl/diagrams/quickStyle25.xml" ContentType="application/vnd.openxmlformats-officedocument.drawingml.diagramStyle+xml"/>
  <Override PartName="/xl/diagrams/colors25.xml" ContentType="application/vnd.openxmlformats-officedocument.drawingml.diagramColors+xml"/>
  <Override PartName="/xl/diagrams/drawing25.xml" ContentType="application/vnd.ms-office.drawingml.diagramDrawing+xml"/>
  <Override PartName="/xl/diagrams/data26.xml" ContentType="application/vnd.openxmlformats-officedocument.drawingml.diagramData+xml"/>
  <Override PartName="/xl/diagrams/layout26.xml" ContentType="application/vnd.openxmlformats-officedocument.drawingml.diagramLayout+xml"/>
  <Override PartName="/xl/diagrams/quickStyle26.xml" ContentType="application/vnd.openxmlformats-officedocument.drawingml.diagramStyle+xml"/>
  <Override PartName="/xl/diagrams/colors26.xml" ContentType="application/vnd.openxmlformats-officedocument.drawingml.diagramColors+xml"/>
  <Override PartName="/xl/diagrams/drawing26.xml" ContentType="application/vnd.ms-office.drawingml.diagramDrawing+xml"/>
  <Override PartName="/xl/diagrams/data27.xml" ContentType="application/vnd.openxmlformats-officedocument.drawingml.diagramData+xml"/>
  <Override PartName="/xl/diagrams/layout27.xml" ContentType="application/vnd.openxmlformats-officedocument.drawingml.diagramLayout+xml"/>
  <Override PartName="/xl/diagrams/quickStyle27.xml" ContentType="application/vnd.openxmlformats-officedocument.drawingml.diagramStyle+xml"/>
  <Override PartName="/xl/diagrams/colors27.xml" ContentType="application/vnd.openxmlformats-officedocument.drawingml.diagramColors+xml"/>
  <Override PartName="/xl/diagrams/drawing27.xml" ContentType="application/vnd.ms-office.drawingml.diagramDrawing+xml"/>
  <Override PartName="/xl/diagrams/data28.xml" ContentType="application/vnd.openxmlformats-officedocument.drawingml.diagramData+xml"/>
  <Override PartName="/xl/diagrams/layout28.xml" ContentType="application/vnd.openxmlformats-officedocument.drawingml.diagramLayout+xml"/>
  <Override PartName="/xl/diagrams/quickStyle28.xml" ContentType="application/vnd.openxmlformats-officedocument.drawingml.diagramStyle+xml"/>
  <Override PartName="/xl/diagrams/colors28.xml" ContentType="application/vnd.openxmlformats-officedocument.drawingml.diagramColors+xml"/>
  <Override PartName="/xl/diagrams/drawing28.xml" ContentType="application/vnd.ms-office.drawingml.diagramDrawing+xml"/>
  <Override PartName="/xl/diagrams/data29.xml" ContentType="application/vnd.openxmlformats-officedocument.drawingml.diagramData+xml"/>
  <Override PartName="/xl/diagrams/layout29.xml" ContentType="application/vnd.openxmlformats-officedocument.drawingml.diagramLayout+xml"/>
  <Override PartName="/xl/diagrams/quickStyle29.xml" ContentType="application/vnd.openxmlformats-officedocument.drawingml.diagramStyle+xml"/>
  <Override PartName="/xl/diagrams/colors29.xml" ContentType="application/vnd.openxmlformats-officedocument.drawingml.diagramColors+xml"/>
  <Override PartName="/xl/diagrams/drawing29.xml" ContentType="application/vnd.ms-office.drawingml.diagramDrawing+xml"/>
  <Override PartName="/xl/diagrams/data30.xml" ContentType="application/vnd.openxmlformats-officedocument.drawingml.diagramData+xml"/>
  <Override PartName="/xl/diagrams/layout30.xml" ContentType="application/vnd.openxmlformats-officedocument.drawingml.diagramLayout+xml"/>
  <Override PartName="/xl/diagrams/quickStyle30.xml" ContentType="application/vnd.openxmlformats-officedocument.drawingml.diagramStyle+xml"/>
  <Override PartName="/xl/diagrams/colors30.xml" ContentType="application/vnd.openxmlformats-officedocument.drawingml.diagramColors+xml"/>
  <Override PartName="/xl/diagrams/drawing30.xml" ContentType="application/vnd.ms-office.drawingml.diagramDrawing+xml"/>
  <Override PartName="/xl/diagrams/data31.xml" ContentType="application/vnd.openxmlformats-officedocument.drawingml.diagramData+xml"/>
  <Override PartName="/xl/diagrams/layout31.xml" ContentType="application/vnd.openxmlformats-officedocument.drawingml.diagramLayout+xml"/>
  <Override PartName="/xl/diagrams/quickStyle31.xml" ContentType="application/vnd.openxmlformats-officedocument.drawingml.diagramStyle+xml"/>
  <Override PartName="/xl/diagrams/colors31.xml" ContentType="application/vnd.openxmlformats-officedocument.drawingml.diagramColors+xml"/>
  <Override PartName="/xl/diagrams/drawing31.xml" ContentType="application/vnd.ms-office.drawingml.diagramDrawing+xml"/>
  <Override PartName="/xl/diagrams/data32.xml" ContentType="application/vnd.openxmlformats-officedocument.drawingml.diagramData+xml"/>
  <Override PartName="/xl/diagrams/layout32.xml" ContentType="application/vnd.openxmlformats-officedocument.drawingml.diagramLayout+xml"/>
  <Override PartName="/xl/diagrams/quickStyle32.xml" ContentType="application/vnd.openxmlformats-officedocument.drawingml.diagramStyle+xml"/>
  <Override PartName="/xl/diagrams/colors32.xml" ContentType="application/vnd.openxmlformats-officedocument.drawingml.diagramColors+xml"/>
  <Override PartName="/xl/diagrams/drawing32.xml" ContentType="application/vnd.ms-office.drawingml.diagramDrawing+xml"/>
  <Override PartName="/xl/diagrams/data33.xml" ContentType="application/vnd.openxmlformats-officedocument.drawingml.diagramData+xml"/>
  <Override PartName="/xl/diagrams/layout33.xml" ContentType="application/vnd.openxmlformats-officedocument.drawingml.diagramLayout+xml"/>
  <Override PartName="/xl/diagrams/quickStyle33.xml" ContentType="application/vnd.openxmlformats-officedocument.drawingml.diagramStyle+xml"/>
  <Override PartName="/xl/diagrams/colors33.xml" ContentType="application/vnd.openxmlformats-officedocument.drawingml.diagramColors+xml"/>
  <Override PartName="/xl/diagrams/drawing33.xml" ContentType="application/vnd.ms-office.drawingml.diagramDrawing+xml"/>
  <Override PartName="/xl/diagrams/data34.xml" ContentType="application/vnd.openxmlformats-officedocument.drawingml.diagramData+xml"/>
  <Override PartName="/xl/diagrams/layout34.xml" ContentType="application/vnd.openxmlformats-officedocument.drawingml.diagramLayout+xml"/>
  <Override PartName="/xl/diagrams/quickStyle34.xml" ContentType="application/vnd.openxmlformats-officedocument.drawingml.diagramStyle+xml"/>
  <Override PartName="/xl/diagrams/colors34.xml" ContentType="application/vnd.openxmlformats-officedocument.drawingml.diagramColors+xml"/>
  <Override PartName="/xl/diagrams/drawing34.xml" ContentType="application/vnd.ms-office.drawingml.diagramDrawing+xml"/>
  <Override PartName="/xl/diagrams/data35.xml" ContentType="application/vnd.openxmlformats-officedocument.drawingml.diagramData+xml"/>
  <Override PartName="/xl/diagrams/layout35.xml" ContentType="application/vnd.openxmlformats-officedocument.drawingml.diagramLayout+xml"/>
  <Override PartName="/xl/diagrams/quickStyle35.xml" ContentType="application/vnd.openxmlformats-officedocument.drawingml.diagramStyle+xml"/>
  <Override PartName="/xl/diagrams/colors35.xml" ContentType="application/vnd.openxmlformats-officedocument.drawingml.diagramColors+xml"/>
  <Override PartName="/xl/diagrams/drawing35.xml" ContentType="application/vnd.ms-office.drawingml.diagramDrawing+xml"/>
  <Override PartName="/xl/diagrams/data36.xml" ContentType="application/vnd.openxmlformats-officedocument.drawingml.diagramData+xml"/>
  <Override PartName="/xl/diagrams/layout36.xml" ContentType="application/vnd.openxmlformats-officedocument.drawingml.diagramLayout+xml"/>
  <Override PartName="/xl/diagrams/quickStyle36.xml" ContentType="application/vnd.openxmlformats-officedocument.drawingml.diagramStyle+xml"/>
  <Override PartName="/xl/diagrams/colors36.xml" ContentType="application/vnd.openxmlformats-officedocument.drawingml.diagramColors+xml"/>
  <Override PartName="/xl/diagrams/drawing36.xml" ContentType="application/vnd.ms-office.drawingml.diagramDrawing+xml"/>
  <Override PartName="/xl/diagrams/data37.xml" ContentType="application/vnd.openxmlformats-officedocument.drawingml.diagramData+xml"/>
  <Override PartName="/xl/diagrams/layout37.xml" ContentType="application/vnd.openxmlformats-officedocument.drawingml.diagramLayout+xml"/>
  <Override PartName="/xl/diagrams/quickStyle37.xml" ContentType="application/vnd.openxmlformats-officedocument.drawingml.diagramStyle+xml"/>
  <Override PartName="/xl/diagrams/colors37.xml" ContentType="application/vnd.openxmlformats-officedocument.drawingml.diagramColors+xml"/>
  <Override PartName="/xl/diagrams/drawing37.xml" ContentType="application/vnd.ms-office.drawingml.diagramDrawing+xml"/>
  <Override PartName="/xl/diagrams/data38.xml" ContentType="application/vnd.openxmlformats-officedocument.drawingml.diagramData+xml"/>
  <Override PartName="/xl/diagrams/layout38.xml" ContentType="application/vnd.openxmlformats-officedocument.drawingml.diagramLayout+xml"/>
  <Override PartName="/xl/diagrams/quickStyle38.xml" ContentType="application/vnd.openxmlformats-officedocument.drawingml.diagramStyle+xml"/>
  <Override PartName="/xl/diagrams/colors38.xml" ContentType="application/vnd.openxmlformats-officedocument.drawingml.diagramColors+xml"/>
  <Override PartName="/xl/diagrams/drawing38.xml" ContentType="application/vnd.ms-office.drawingml.diagramDrawing+xml"/>
  <Override PartName="/xl/diagrams/data39.xml" ContentType="application/vnd.openxmlformats-officedocument.drawingml.diagramData+xml"/>
  <Override PartName="/xl/diagrams/layout39.xml" ContentType="application/vnd.openxmlformats-officedocument.drawingml.diagramLayout+xml"/>
  <Override PartName="/xl/diagrams/quickStyle39.xml" ContentType="application/vnd.openxmlformats-officedocument.drawingml.diagramStyle+xml"/>
  <Override PartName="/xl/diagrams/colors39.xml" ContentType="application/vnd.openxmlformats-officedocument.drawingml.diagramColors+xml"/>
  <Override PartName="/xl/diagrams/drawing39.xml" ContentType="application/vnd.ms-office.drawingml.diagramDrawing+xml"/>
  <Override PartName="/xl/diagrams/data40.xml" ContentType="application/vnd.openxmlformats-officedocument.drawingml.diagramData+xml"/>
  <Override PartName="/xl/diagrams/layout40.xml" ContentType="application/vnd.openxmlformats-officedocument.drawingml.diagramLayout+xml"/>
  <Override PartName="/xl/diagrams/quickStyle40.xml" ContentType="application/vnd.openxmlformats-officedocument.drawingml.diagramStyle+xml"/>
  <Override PartName="/xl/diagrams/colors40.xml" ContentType="application/vnd.openxmlformats-officedocument.drawingml.diagramColors+xml"/>
  <Override PartName="/xl/diagrams/drawing40.xml" ContentType="application/vnd.ms-office.drawingml.diagramDrawing+xml"/>
  <Override PartName="/xl/diagrams/data41.xml" ContentType="application/vnd.openxmlformats-officedocument.drawingml.diagramData+xml"/>
  <Override PartName="/xl/diagrams/layout41.xml" ContentType="application/vnd.openxmlformats-officedocument.drawingml.diagramLayout+xml"/>
  <Override PartName="/xl/diagrams/quickStyle41.xml" ContentType="application/vnd.openxmlformats-officedocument.drawingml.diagramStyle+xml"/>
  <Override PartName="/xl/diagrams/colors41.xml" ContentType="application/vnd.openxmlformats-officedocument.drawingml.diagramColors+xml"/>
  <Override PartName="/xl/diagrams/drawing41.xml" ContentType="application/vnd.ms-office.drawingml.diagramDrawing+xml"/>
  <Override PartName="/xl/diagrams/data42.xml" ContentType="application/vnd.openxmlformats-officedocument.drawingml.diagramData+xml"/>
  <Override PartName="/xl/diagrams/layout42.xml" ContentType="application/vnd.openxmlformats-officedocument.drawingml.diagramLayout+xml"/>
  <Override PartName="/xl/diagrams/quickStyle42.xml" ContentType="application/vnd.openxmlformats-officedocument.drawingml.diagramStyle+xml"/>
  <Override PartName="/xl/diagrams/colors42.xml" ContentType="application/vnd.openxmlformats-officedocument.drawingml.diagramColors+xml"/>
  <Override PartName="/xl/diagrams/drawing42.xml" ContentType="application/vnd.ms-office.drawingml.diagramDrawing+xml"/>
  <Override PartName="/xl/diagrams/data43.xml" ContentType="application/vnd.openxmlformats-officedocument.drawingml.diagramData+xml"/>
  <Override PartName="/xl/diagrams/layout43.xml" ContentType="application/vnd.openxmlformats-officedocument.drawingml.diagramLayout+xml"/>
  <Override PartName="/xl/diagrams/quickStyle43.xml" ContentType="application/vnd.openxmlformats-officedocument.drawingml.diagramStyle+xml"/>
  <Override PartName="/xl/diagrams/colors43.xml" ContentType="application/vnd.openxmlformats-officedocument.drawingml.diagramColors+xml"/>
  <Override PartName="/xl/diagrams/drawing43.xml" ContentType="application/vnd.ms-office.drawingml.diagramDrawing+xml"/>
  <Override PartName="/xl/diagrams/data44.xml" ContentType="application/vnd.openxmlformats-officedocument.drawingml.diagramData+xml"/>
  <Override PartName="/xl/diagrams/layout44.xml" ContentType="application/vnd.openxmlformats-officedocument.drawingml.diagramLayout+xml"/>
  <Override PartName="/xl/diagrams/quickStyle44.xml" ContentType="application/vnd.openxmlformats-officedocument.drawingml.diagramStyle+xml"/>
  <Override PartName="/xl/diagrams/colors44.xml" ContentType="application/vnd.openxmlformats-officedocument.drawingml.diagramColors+xml"/>
  <Override PartName="/xl/diagrams/drawing44.xml" ContentType="application/vnd.ms-office.drawingml.diagramDrawing+xml"/>
  <Override PartName="/xl/diagrams/data45.xml" ContentType="application/vnd.openxmlformats-officedocument.drawingml.diagramData+xml"/>
  <Override PartName="/xl/diagrams/layout45.xml" ContentType="application/vnd.openxmlformats-officedocument.drawingml.diagramLayout+xml"/>
  <Override PartName="/xl/diagrams/quickStyle45.xml" ContentType="application/vnd.openxmlformats-officedocument.drawingml.diagramStyle+xml"/>
  <Override PartName="/xl/diagrams/colors45.xml" ContentType="application/vnd.openxmlformats-officedocument.drawingml.diagramColors+xml"/>
  <Override PartName="/xl/diagrams/drawing45.xml" ContentType="application/vnd.ms-office.drawingml.diagramDrawing+xml"/>
  <Override PartName="/xl/diagrams/data46.xml" ContentType="application/vnd.openxmlformats-officedocument.drawingml.diagramData+xml"/>
  <Override PartName="/xl/diagrams/layout46.xml" ContentType="application/vnd.openxmlformats-officedocument.drawingml.diagramLayout+xml"/>
  <Override PartName="/xl/diagrams/quickStyle46.xml" ContentType="application/vnd.openxmlformats-officedocument.drawingml.diagramStyle+xml"/>
  <Override PartName="/xl/diagrams/colors46.xml" ContentType="application/vnd.openxmlformats-officedocument.drawingml.diagramColors+xml"/>
  <Override PartName="/xl/diagrams/drawing46.xml" ContentType="application/vnd.ms-office.drawingml.diagramDrawing+xml"/>
  <Override PartName="/xl/drawings/drawing3.xml" ContentType="application/vnd.openxmlformats-officedocument.drawing+xml"/>
  <Override PartName="/xl/diagrams/data47.xml" ContentType="application/vnd.openxmlformats-officedocument.drawingml.diagramData+xml"/>
  <Override PartName="/xl/diagrams/layout47.xml" ContentType="application/vnd.openxmlformats-officedocument.drawingml.diagramLayout+xml"/>
  <Override PartName="/xl/diagrams/quickStyle47.xml" ContentType="application/vnd.openxmlformats-officedocument.drawingml.diagramStyle+xml"/>
  <Override PartName="/xl/diagrams/colors47.xml" ContentType="application/vnd.openxmlformats-officedocument.drawingml.diagramColors+xml"/>
  <Override PartName="/xl/diagrams/drawing47.xml" ContentType="application/vnd.ms-office.drawingml.diagramDrawing+xml"/>
  <Override PartName="/xl/diagrams/data48.xml" ContentType="application/vnd.openxmlformats-officedocument.drawingml.diagramData+xml"/>
  <Override PartName="/xl/diagrams/layout48.xml" ContentType="application/vnd.openxmlformats-officedocument.drawingml.diagramLayout+xml"/>
  <Override PartName="/xl/diagrams/quickStyle48.xml" ContentType="application/vnd.openxmlformats-officedocument.drawingml.diagramStyle+xml"/>
  <Override PartName="/xl/diagrams/colors48.xml" ContentType="application/vnd.openxmlformats-officedocument.drawingml.diagramColors+xml"/>
  <Override PartName="/xl/diagrams/drawing48.xml" ContentType="application/vnd.ms-office.drawingml.diagramDrawing+xml"/>
  <Override PartName="/xl/diagrams/data49.xml" ContentType="application/vnd.openxmlformats-officedocument.drawingml.diagramData+xml"/>
  <Override PartName="/xl/diagrams/layout49.xml" ContentType="application/vnd.openxmlformats-officedocument.drawingml.diagramLayout+xml"/>
  <Override PartName="/xl/diagrams/quickStyle49.xml" ContentType="application/vnd.openxmlformats-officedocument.drawingml.diagramStyle+xml"/>
  <Override PartName="/xl/diagrams/colors49.xml" ContentType="application/vnd.openxmlformats-officedocument.drawingml.diagramColors+xml"/>
  <Override PartName="/xl/diagrams/drawing49.xml" ContentType="application/vnd.ms-office.drawingml.diagramDrawing+xml"/>
  <Override PartName="/xl/diagrams/data50.xml" ContentType="application/vnd.openxmlformats-officedocument.drawingml.diagramData+xml"/>
  <Override PartName="/xl/diagrams/layout50.xml" ContentType="application/vnd.openxmlformats-officedocument.drawingml.diagramLayout+xml"/>
  <Override PartName="/xl/diagrams/quickStyle50.xml" ContentType="application/vnd.openxmlformats-officedocument.drawingml.diagramStyle+xml"/>
  <Override PartName="/xl/diagrams/colors50.xml" ContentType="application/vnd.openxmlformats-officedocument.drawingml.diagramColors+xml"/>
  <Override PartName="/xl/diagrams/drawing50.xml" ContentType="application/vnd.ms-office.drawingml.diagramDrawing+xml"/>
  <Override PartName="/xl/diagrams/data51.xml" ContentType="application/vnd.openxmlformats-officedocument.drawingml.diagramData+xml"/>
  <Override PartName="/xl/diagrams/layout51.xml" ContentType="application/vnd.openxmlformats-officedocument.drawingml.diagramLayout+xml"/>
  <Override PartName="/xl/diagrams/quickStyle51.xml" ContentType="application/vnd.openxmlformats-officedocument.drawingml.diagramStyle+xml"/>
  <Override PartName="/xl/diagrams/colors51.xml" ContentType="application/vnd.openxmlformats-officedocument.drawingml.diagramColors+xml"/>
  <Override PartName="/xl/diagrams/drawing51.xml" ContentType="application/vnd.ms-office.drawingml.diagramDrawing+xml"/>
  <Override PartName="/xl/diagrams/data52.xml" ContentType="application/vnd.openxmlformats-officedocument.drawingml.diagramData+xml"/>
  <Override PartName="/xl/diagrams/layout52.xml" ContentType="application/vnd.openxmlformats-officedocument.drawingml.diagramLayout+xml"/>
  <Override PartName="/xl/diagrams/quickStyle52.xml" ContentType="application/vnd.openxmlformats-officedocument.drawingml.diagramStyle+xml"/>
  <Override PartName="/xl/diagrams/colors52.xml" ContentType="application/vnd.openxmlformats-officedocument.drawingml.diagramColors+xml"/>
  <Override PartName="/xl/diagrams/drawing52.xml" ContentType="application/vnd.ms-office.drawingml.diagramDrawing+xml"/>
  <Override PartName="/xl/diagrams/data53.xml" ContentType="application/vnd.openxmlformats-officedocument.drawingml.diagramData+xml"/>
  <Override PartName="/xl/diagrams/layout53.xml" ContentType="application/vnd.openxmlformats-officedocument.drawingml.diagramLayout+xml"/>
  <Override PartName="/xl/diagrams/quickStyle53.xml" ContentType="application/vnd.openxmlformats-officedocument.drawingml.diagramStyle+xml"/>
  <Override PartName="/xl/diagrams/colors53.xml" ContentType="application/vnd.openxmlformats-officedocument.drawingml.diagramColors+xml"/>
  <Override PartName="/xl/diagrams/drawing53.xml" ContentType="application/vnd.ms-office.drawingml.diagramDrawing+xml"/>
  <Override PartName="/xl/diagrams/data54.xml" ContentType="application/vnd.openxmlformats-officedocument.drawingml.diagramData+xml"/>
  <Override PartName="/xl/diagrams/layout54.xml" ContentType="application/vnd.openxmlformats-officedocument.drawingml.diagramLayout+xml"/>
  <Override PartName="/xl/diagrams/quickStyle54.xml" ContentType="application/vnd.openxmlformats-officedocument.drawingml.diagramStyle+xml"/>
  <Override PartName="/xl/diagrams/colors54.xml" ContentType="application/vnd.openxmlformats-officedocument.drawingml.diagramColors+xml"/>
  <Override PartName="/xl/diagrams/drawing54.xml" ContentType="application/vnd.ms-office.drawingml.diagramDrawing+xml"/>
  <Override PartName="/xl/diagrams/data55.xml" ContentType="application/vnd.openxmlformats-officedocument.drawingml.diagramData+xml"/>
  <Override PartName="/xl/diagrams/layout55.xml" ContentType="application/vnd.openxmlformats-officedocument.drawingml.diagramLayout+xml"/>
  <Override PartName="/xl/diagrams/quickStyle55.xml" ContentType="application/vnd.openxmlformats-officedocument.drawingml.diagramStyle+xml"/>
  <Override PartName="/xl/diagrams/colors55.xml" ContentType="application/vnd.openxmlformats-officedocument.drawingml.diagramColors+xml"/>
  <Override PartName="/xl/diagrams/drawing55.xml" ContentType="application/vnd.ms-office.drawingml.diagramDrawing+xml"/>
  <Override PartName="/xl/diagrams/data56.xml" ContentType="application/vnd.openxmlformats-officedocument.drawingml.diagramData+xml"/>
  <Override PartName="/xl/diagrams/layout56.xml" ContentType="application/vnd.openxmlformats-officedocument.drawingml.diagramLayout+xml"/>
  <Override PartName="/xl/diagrams/quickStyle56.xml" ContentType="application/vnd.openxmlformats-officedocument.drawingml.diagramStyle+xml"/>
  <Override PartName="/xl/diagrams/colors56.xml" ContentType="application/vnd.openxmlformats-officedocument.drawingml.diagramColors+xml"/>
  <Override PartName="/xl/diagrams/drawing56.xml" ContentType="application/vnd.ms-office.drawingml.diagramDrawing+xml"/>
  <Override PartName="/xl/diagrams/data57.xml" ContentType="application/vnd.openxmlformats-officedocument.drawingml.diagramData+xml"/>
  <Override PartName="/xl/diagrams/layout57.xml" ContentType="application/vnd.openxmlformats-officedocument.drawingml.diagramLayout+xml"/>
  <Override PartName="/xl/diagrams/quickStyle57.xml" ContentType="application/vnd.openxmlformats-officedocument.drawingml.diagramStyle+xml"/>
  <Override PartName="/xl/diagrams/colors57.xml" ContentType="application/vnd.openxmlformats-officedocument.drawingml.diagramColors+xml"/>
  <Override PartName="/xl/diagrams/drawing57.xml" ContentType="application/vnd.ms-office.drawingml.diagramDrawing+xml"/>
  <Override PartName="/xl/diagrams/data58.xml" ContentType="application/vnd.openxmlformats-officedocument.drawingml.diagramData+xml"/>
  <Override PartName="/xl/diagrams/layout58.xml" ContentType="application/vnd.openxmlformats-officedocument.drawingml.diagramLayout+xml"/>
  <Override PartName="/xl/diagrams/quickStyle58.xml" ContentType="application/vnd.openxmlformats-officedocument.drawingml.diagramStyle+xml"/>
  <Override PartName="/xl/diagrams/colors58.xml" ContentType="application/vnd.openxmlformats-officedocument.drawingml.diagramColors+xml"/>
  <Override PartName="/xl/diagrams/drawing58.xml" ContentType="application/vnd.ms-office.drawingml.diagramDrawing+xml"/>
  <Override PartName="/xl/diagrams/data59.xml" ContentType="application/vnd.openxmlformats-officedocument.drawingml.diagramData+xml"/>
  <Override PartName="/xl/diagrams/layout59.xml" ContentType="application/vnd.openxmlformats-officedocument.drawingml.diagramLayout+xml"/>
  <Override PartName="/xl/diagrams/quickStyle59.xml" ContentType="application/vnd.openxmlformats-officedocument.drawingml.diagramStyle+xml"/>
  <Override PartName="/xl/diagrams/colors59.xml" ContentType="application/vnd.openxmlformats-officedocument.drawingml.diagramColors+xml"/>
  <Override PartName="/xl/diagrams/drawing59.xml" ContentType="application/vnd.ms-office.drawingml.diagramDrawing+xml"/>
  <Override PartName="/xl/diagrams/data60.xml" ContentType="application/vnd.openxmlformats-officedocument.drawingml.diagramData+xml"/>
  <Override PartName="/xl/diagrams/layout60.xml" ContentType="application/vnd.openxmlformats-officedocument.drawingml.diagramLayout+xml"/>
  <Override PartName="/xl/diagrams/quickStyle60.xml" ContentType="application/vnd.openxmlformats-officedocument.drawingml.diagramStyle+xml"/>
  <Override PartName="/xl/diagrams/colors60.xml" ContentType="application/vnd.openxmlformats-officedocument.drawingml.diagramColors+xml"/>
  <Override PartName="/xl/diagrams/drawing60.xml" ContentType="application/vnd.ms-office.drawingml.diagramDrawing+xml"/>
  <Override PartName="/xl/diagrams/data61.xml" ContentType="application/vnd.openxmlformats-officedocument.drawingml.diagramData+xml"/>
  <Override PartName="/xl/diagrams/layout61.xml" ContentType="application/vnd.openxmlformats-officedocument.drawingml.diagramLayout+xml"/>
  <Override PartName="/xl/diagrams/quickStyle61.xml" ContentType="application/vnd.openxmlformats-officedocument.drawingml.diagramStyle+xml"/>
  <Override PartName="/xl/diagrams/colors61.xml" ContentType="application/vnd.openxmlformats-officedocument.drawingml.diagramColors+xml"/>
  <Override PartName="/xl/diagrams/drawing61.xml" ContentType="application/vnd.ms-office.drawingml.diagramDrawing+xml"/>
  <Override PartName="/xl/diagrams/data62.xml" ContentType="application/vnd.openxmlformats-officedocument.drawingml.diagramData+xml"/>
  <Override PartName="/xl/diagrams/layout62.xml" ContentType="application/vnd.openxmlformats-officedocument.drawingml.diagramLayout+xml"/>
  <Override PartName="/xl/diagrams/quickStyle62.xml" ContentType="application/vnd.openxmlformats-officedocument.drawingml.diagramStyle+xml"/>
  <Override PartName="/xl/diagrams/colors62.xml" ContentType="application/vnd.openxmlformats-officedocument.drawingml.diagramColors+xml"/>
  <Override PartName="/xl/diagrams/drawing62.xml" ContentType="application/vnd.ms-office.drawingml.diagramDrawing+xml"/>
  <Override PartName="/xl/diagrams/data63.xml" ContentType="application/vnd.openxmlformats-officedocument.drawingml.diagramData+xml"/>
  <Override PartName="/xl/diagrams/layout63.xml" ContentType="application/vnd.openxmlformats-officedocument.drawingml.diagramLayout+xml"/>
  <Override PartName="/xl/diagrams/quickStyle63.xml" ContentType="application/vnd.openxmlformats-officedocument.drawingml.diagramStyle+xml"/>
  <Override PartName="/xl/diagrams/colors63.xml" ContentType="application/vnd.openxmlformats-officedocument.drawingml.diagramColors+xml"/>
  <Override PartName="/xl/diagrams/drawing63.xml" ContentType="application/vnd.ms-office.drawingml.diagramDrawing+xml"/>
  <Override PartName="/xl/diagrams/data64.xml" ContentType="application/vnd.openxmlformats-officedocument.drawingml.diagramData+xml"/>
  <Override PartName="/xl/diagrams/layout64.xml" ContentType="application/vnd.openxmlformats-officedocument.drawingml.diagramLayout+xml"/>
  <Override PartName="/xl/diagrams/quickStyle64.xml" ContentType="application/vnd.openxmlformats-officedocument.drawingml.diagramStyle+xml"/>
  <Override PartName="/xl/diagrams/colors64.xml" ContentType="application/vnd.openxmlformats-officedocument.drawingml.diagramColors+xml"/>
  <Override PartName="/xl/diagrams/drawing64.xml" ContentType="application/vnd.ms-office.drawingml.diagramDrawing+xml"/>
  <Override PartName="/xl/diagrams/data65.xml" ContentType="application/vnd.openxmlformats-officedocument.drawingml.diagramData+xml"/>
  <Override PartName="/xl/diagrams/layout65.xml" ContentType="application/vnd.openxmlformats-officedocument.drawingml.diagramLayout+xml"/>
  <Override PartName="/xl/diagrams/quickStyle65.xml" ContentType="application/vnd.openxmlformats-officedocument.drawingml.diagramStyle+xml"/>
  <Override PartName="/xl/diagrams/colors65.xml" ContentType="application/vnd.openxmlformats-officedocument.drawingml.diagramColors+xml"/>
  <Override PartName="/xl/diagrams/drawing65.xml" ContentType="application/vnd.ms-office.drawingml.diagramDrawing+xml"/>
  <Override PartName="/xl/diagrams/data66.xml" ContentType="application/vnd.openxmlformats-officedocument.drawingml.diagramData+xml"/>
  <Override PartName="/xl/diagrams/layout66.xml" ContentType="application/vnd.openxmlformats-officedocument.drawingml.diagramLayout+xml"/>
  <Override PartName="/xl/diagrams/quickStyle66.xml" ContentType="application/vnd.openxmlformats-officedocument.drawingml.diagramStyle+xml"/>
  <Override PartName="/xl/diagrams/colors66.xml" ContentType="application/vnd.openxmlformats-officedocument.drawingml.diagramColors+xml"/>
  <Override PartName="/xl/diagrams/drawing66.xml" ContentType="application/vnd.ms-office.drawingml.diagramDrawing+xml"/>
  <Override PartName="/xl/diagrams/data67.xml" ContentType="application/vnd.openxmlformats-officedocument.drawingml.diagramData+xml"/>
  <Override PartName="/xl/diagrams/layout67.xml" ContentType="application/vnd.openxmlformats-officedocument.drawingml.diagramLayout+xml"/>
  <Override PartName="/xl/diagrams/quickStyle67.xml" ContentType="application/vnd.openxmlformats-officedocument.drawingml.diagramStyle+xml"/>
  <Override PartName="/xl/diagrams/colors67.xml" ContentType="application/vnd.openxmlformats-officedocument.drawingml.diagramColors+xml"/>
  <Override PartName="/xl/diagrams/drawing67.xml" ContentType="application/vnd.ms-office.drawingml.diagramDrawing+xml"/>
  <Override PartName="/xl/diagrams/data68.xml" ContentType="application/vnd.openxmlformats-officedocument.drawingml.diagramData+xml"/>
  <Override PartName="/xl/diagrams/layout68.xml" ContentType="application/vnd.openxmlformats-officedocument.drawingml.diagramLayout+xml"/>
  <Override PartName="/xl/diagrams/quickStyle68.xml" ContentType="application/vnd.openxmlformats-officedocument.drawingml.diagramStyle+xml"/>
  <Override PartName="/xl/diagrams/colors68.xml" ContentType="application/vnd.openxmlformats-officedocument.drawingml.diagramColors+xml"/>
  <Override PartName="/xl/diagrams/drawing68.xml" ContentType="application/vnd.ms-office.drawingml.diagramDrawing+xml"/>
  <Override PartName="/xl/diagrams/data69.xml" ContentType="application/vnd.openxmlformats-officedocument.drawingml.diagramData+xml"/>
  <Override PartName="/xl/diagrams/layout69.xml" ContentType="application/vnd.openxmlformats-officedocument.drawingml.diagramLayout+xml"/>
  <Override PartName="/xl/diagrams/quickStyle69.xml" ContentType="application/vnd.openxmlformats-officedocument.drawingml.diagramStyle+xml"/>
  <Override PartName="/xl/diagrams/colors69.xml" ContentType="application/vnd.openxmlformats-officedocument.drawingml.diagramColors+xml"/>
  <Override PartName="/xl/diagrams/drawing69.xml" ContentType="application/vnd.ms-office.drawingml.diagramDrawing+xml"/>
  <Override PartName="/xl/diagrams/data70.xml" ContentType="application/vnd.openxmlformats-officedocument.drawingml.diagramData+xml"/>
  <Override PartName="/xl/diagrams/layout70.xml" ContentType="application/vnd.openxmlformats-officedocument.drawingml.diagramLayout+xml"/>
  <Override PartName="/xl/diagrams/quickStyle70.xml" ContentType="application/vnd.openxmlformats-officedocument.drawingml.diagramStyle+xml"/>
  <Override PartName="/xl/diagrams/colors70.xml" ContentType="application/vnd.openxmlformats-officedocument.drawingml.diagramColors+xml"/>
  <Override PartName="/xl/diagrams/drawing70.xml" ContentType="application/vnd.ms-office.drawingml.diagramDrawing+xml"/>
  <Override PartName="/xl/diagrams/data71.xml" ContentType="application/vnd.openxmlformats-officedocument.drawingml.diagramData+xml"/>
  <Override PartName="/xl/diagrams/layout71.xml" ContentType="application/vnd.openxmlformats-officedocument.drawingml.diagramLayout+xml"/>
  <Override PartName="/xl/diagrams/quickStyle71.xml" ContentType="application/vnd.openxmlformats-officedocument.drawingml.diagramStyle+xml"/>
  <Override PartName="/xl/diagrams/colors71.xml" ContentType="application/vnd.openxmlformats-officedocument.drawingml.diagramColors+xml"/>
  <Override PartName="/xl/diagrams/drawing71.xml" ContentType="application/vnd.ms-office.drawingml.diagramDrawing+xml"/>
  <Override PartName="/xl/diagrams/data72.xml" ContentType="application/vnd.openxmlformats-officedocument.drawingml.diagramData+xml"/>
  <Override PartName="/xl/diagrams/layout72.xml" ContentType="application/vnd.openxmlformats-officedocument.drawingml.diagramLayout+xml"/>
  <Override PartName="/xl/diagrams/quickStyle72.xml" ContentType="application/vnd.openxmlformats-officedocument.drawingml.diagramStyle+xml"/>
  <Override PartName="/xl/diagrams/colors72.xml" ContentType="application/vnd.openxmlformats-officedocument.drawingml.diagramColors+xml"/>
  <Override PartName="/xl/diagrams/drawing72.xml" ContentType="application/vnd.ms-office.drawingml.diagramDrawing+xml"/>
  <Override PartName="/xl/diagrams/data73.xml" ContentType="application/vnd.openxmlformats-officedocument.drawingml.diagramData+xml"/>
  <Override PartName="/xl/diagrams/layout73.xml" ContentType="application/vnd.openxmlformats-officedocument.drawingml.diagramLayout+xml"/>
  <Override PartName="/xl/diagrams/quickStyle73.xml" ContentType="application/vnd.openxmlformats-officedocument.drawingml.diagramStyle+xml"/>
  <Override PartName="/xl/diagrams/colors73.xml" ContentType="application/vnd.openxmlformats-officedocument.drawingml.diagramColors+xml"/>
  <Override PartName="/xl/diagrams/drawing73.xml" ContentType="application/vnd.ms-office.drawingml.diagramDrawing+xml"/>
  <Override PartName="/xl/diagrams/data74.xml" ContentType="application/vnd.openxmlformats-officedocument.drawingml.diagramData+xml"/>
  <Override PartName="/xl/diagrams/layout74.xml" ContentType="application/vnd.openxmlformats-officedocument.drawingml.diagramLayout+xml"/>
  <Override PartName="/xl/diagrams/quickStyle74.xml" ContentType="application/vnd.openxmlformats-officedocument.drawingml.diagramStyle+xml"/>
  <Override PartName="/xl/diagrams/colors74.xml" ContentType="application/vnd.openxmlformats-officedocument.drawingml.diagramColors+xml"/>
  <Override PartName="/xl/diagrams/drawing74.xml" ContentType="application/vnd.ms-office.drawingml.diagramDrawing+xml"/>
  <Override PartName="/xl/diagrams/data75.xml" ContentType="application/vnd.openxmlformats-officedocument.drawingml.diagramData+xml"/>
  <Override PartName="/xl/diagrams/layout75.xml" ContentType="application/vnd.openxmlformats-officedocument.drawingml.diagramLayout+xml"/>
  <Override PartName="/xl/diagrams/quickStyle75.xml" ContentType="application/vnd.openxmlformats-officedocument.drawingml.diagramStyle+xml"/>
  <Override PartName="/xl/diagrams/colors75.xml" ContentType="application/vnd.openxmlformats-officedocument.drawingml.diagramColors+xml"/>
  <Override PartName="/xl/diagrams/drawing75.xml" ContentType="application/vnd.ms-office.drawingml.diagramDrawing+xml"/>
  <Override PartName="/xl/diagrams/data76.xml" ContentType="application/vnd.openxmlformats-officedocument.drawingml.diagramData+xml"/>
  <Override PartName="/xl/diagrams/layout76.xml" ContentType="application/vnd.openxmlformats-officedocument.drawingml.diagramLayout+xml"/>
  <Override PartName="/xl/diagrams/quickStyle76.xml" ContentType="application/vnd.openxmlformats-officedocument.drawingml.diagramStyle+xml"/>
  <Override PartName="/xl/diagrams/colors76.xml" ContentType="application/vnd.openxmlformats-officedocument.drawingml.diagramColors+xml"/>
  <Override PartName="/xl/diagrams/drawing76.xml" ContentType="application/vnd.ms-office.drawingml.diagramDrawing+xml"/>
  <Override PartName="/xl/diagrams/data77.xml" ContentType="application/vnd.openxmlformats-officedocument.drawingml.diagramData+xml"/>
  <Override PartName="/xl/diagrams/layout77.xml" ContentType="application/vnd.openxmlformats-officedocument.drawingml.diagramLayout+xml"/>
  <Override PartName="/xl/diagrams/quickStyle77.xml" ContentType="application/vnd.openxmlformats-officedocument.drawingml.diagramStyle+xml"/>
  <Override PartName="/xl/diagrams/colors77.xml" ContentType="application/vnd.openxmlformats-officedocument.drawingml.diagramColors+xml"/>
  <Override PartName="/xl/diagrams/drawing77.xml" ContentType="application/vnd.ms-office.drawingml.diagramDrawing+xml"/>
  <Override PartName="/xl/diagrams/data78.xml" ContentType="application/vnd.openxmlformats-officedocument.drawingml.diagramData+xml"/>
  <Override PartName="/xl/diagrams/layout78.xml" ContentType="application/vnd.openxmlformats-officedocument.drawingml.diagramLayout+xml"/>
  <Override PartName="/xl/diagrams/quickStyle78.xml" ContentType="application/vnd.openxmlformats-officedocument.drawingml.diagramStyle+xml"/>
  <Override PartName="/xl/diagrams/colors78.xml" ContentType="application/vnd.openxmlformats-officedocument.drawingml.diagramColors+xml"/>
  <Override PartName="/xl/diagrams/drawing78.xml" ContentType="application/vnd.ms-office.drawingml.diagramDrawing+xml"/>
  <Override PartName="/xl/diagrams/data79.xml" ContentType="application/vnd.openxmlformats-officedocument.drawingml.diagramData+xml"/>
  <Override PartName="/xl/diagrams/layout79.xml" ContentType="application/vnd.openxmlformats-officedocument.drawingml.diagramLayout+xml"/>
  <Override PartName="/xl/diagrams/quickStyle79.xml" ContentType="application/vnd.openxmlformats-officedocument.drawingml.diagramStyle+xml"/>
  <Override PartName="/xl/diagrams/colors79.xml" ContentType="application/vnd.openxmlformats-officedocument.drawingml.diagramColors+xml"/>
  <Override PartName="/xl/diagrams/drawing79.xml" ContentType="application/vnd.ms-office.drawingml.diagramDrawing+xml"/>
  <Override PartName="/xl/diagrams/data80.xml" ContentType="application/vnd.openxmlformats-officedocument.drawingml.diagramData+xml"/>
  <Override PartName="/xl/diagrams/layout80.xml" ContentType="application/vnd.openxmlformats-officedocument.drawingml.diagramLayout+xml"/>
  <Override PartName="/xl/diagrams/quickStyle80.xml" ContentType="application/vnd.openxmlformats-officedocument.drawingml.diagramStyle+xml"/>
  <Override PartName="/xl/diagrams/colors80.xml" ContentType="application/vnd.openxmlformats-officedocument.drawingml.diagramColors+xml"/>
  <Override PartName="/xl/diagrams/drawing80.xml" ContentType="application/vnd.ms-office.drawingml.diagramDrawing+xml"/>
  <Override PartName="/xl/diagrams/data81.xml" ContentType="application/vnd.openxmlformats-officedocument.drawingml.diagramData+xml"/>
  <Override PartName="/xl/diagrams/layout81.xml" ContentType="application/vnd.openxmlformats-officedocument.drawingml.diagramLayout+xml"/>
  <Override PartName="/xl/diagrams/quickStyle81.xml" ContentType="application/vnd.openxmlformats-officedocument.drawingml.diagramStyle+xml"/>
  <Override PartName="/xl/diagrams/colors81.xml" ContentType="application/vnd.openxmlformats-officedocument.drawingml.diagramColors+xml"/>
  <Override PartName="/xl/diagrams/drawing81.xml" ContentType="application/vnd.ms-office.drawingml.diagramDrawing+xml"/>
  <Override PartName="/xl/diagrams/data82.xml" ContentType="application/vnd.openxmlformats-officedocument.drawingml.diagramData+xml"/>
  <Override PartName="/xl/diagrams/layout82.xml" ContentType="application/vnd.openxmlformats-officedocument.drawingml.diagramLayout+xml"/>
  <Override PartName="/xl/diagrams/quickStyle82.xml" ContentType="application/vnd.openxmlformats-officedocument.drawingml.diagramStyle+xml"/>
  <Override PartName="/xl/diagrams/colors82.xml" ContentType="application/vnd.openxmlformats-officedocument.drawingml.diagramColors+xml"/>
  <Override PartName="/xl/diagrams/drawing82.xml" ContentType="application/vnd.ms-office.drawingml.diagramDrawing+xml"/>
  <Override PartName="/xl/diagrams/data83.xml" ContentType="application/vnd.openxmlformats-officedocument.drawingml.diagramData+xml"/>
  <Override PartName="/xl/diagrams/layout83.xml" ContentType="application/vnd.openxmlformats-officedocument.drawingml.diagramLayout+xml"/>
  <Override PartName="/xl/diagrams/quickStyle83.xml" ContentType="application/vnd.openxmlformats-officedocument.drawingml.diagramStyle+xml"/>
  <Override PartName="/xl/diagrams/colors83.xml" ContentType="application/vnd.openxmlformats-officedocument.drawingml.diagramColors+xml"/>
  <Override PartName="/xl/diagrams/drawing83.xml" ContentType="application/vnd.ms-office.drawingml.diagramDrawing+xml"/>
  <Override PartName="/xl/diagrams/data84.xml" ContentType="application/vnd.openxmlformats-officedocument.drawingml.diagramData+xml"/>
  <Override PartName="/xl/diagrams/layout84.xml" ContentType="application/vnd.openxmlformats-officedocument.drawingml.diagramLayout+xml"/>
  <Override PartName="/xl/diagrams/quickStyle84.xml" ContentType="application/vnd.openxmlformats-officedocument.drawingml.diagramStyle+xml"/>
  <Override PartName="/xl/diagrams/colors84.xml" ContentType="application/vnd.openxmlformats-officedocument.drawingml.diagramColors+xml"/>
  <Override PartName="/xl/diagrams/drawing84.xml" ContentType="application/vnd.ms-office.drawingml.diagramDrawing+xml"/>
  <Override PartName="/xl/diagrams/data85.xml" ContentType="application/vnd.openxmlformats-officedocument.drawingml.diagramData+xml"/>
  <Override PartName="/xl/diagrams/layout85.xml" ContentType="application/vnd.openxmlformats-officedocument.drawingml.diagramLayout+xml"/>
  <Override PartName="/xl/diagrams/quickStyle85.xml" ContentType="application/vnd.openxmlformats-officedocument.drawingml.diagramStyle+xml"/>
  <Override PartName="/xl/diagrams/colors85.xml" ContentType="application/vnd.openxmlformats-officedocument.drawingml.diagramColors+xml"/>
  <Override PartName="/xl/diagrams/drawing85.xml" ContentType="application/vnd.ms-office.drawingml.diagramDrawing+xml"/>
  <Override PartName="/xl/diagrams/data86.xml" ContentType="application/vnd.openxmlformats-officedocument.drawingml.diagramData+xml"/>
  <Override PartName="/xl/diagrams/layout86.xml" ContentType="application/vnd.openxmlformats-officedocument.drawingml.diagramLayout+xml"/>
  <Override PartName="/xl/diagrams/quickStyle86.xml" ContentType="application/vnd.openxmlformats-officedocument.drawingml.diagramStyle+xml"/>
  <Override PartName="/xl/diagrams/colors86.xml" ContentType="application/vnd.openxmlformats-officedocument.drawingml.diagramColors+xml"/>
  <Override PartName="/xl/diagrams/drawing86.xml" ContentType="application/vnd.ms-office.drawingml.diagramDrawing+xml"/>
  <Override PartName="/xl/diagrams/data87.xml" ContentType="application/vnd.openxmlformats-officedocument.drawingml.diagramData+xml"/>
  <Override PartName="/xl/diagrams/layout87.xml" ContentType="application/vnd.openxmlformats-officedocument.drawingml.diagramLayout+xml"/>
  <Override PartName="/xl/diagrams/quickStyle87.xml" ContentType="application/vnd.openxmlformats-officedocument.drawingml.diagramStyle+xml"/>
  <Override PartName="/xl/diagrams/colors87.xml" ContentType="application/vnd.openxmlformats-officedocument.drawingml.diagramColors+xml"/>
  <Override PartName="/xl/diagrams/drawing87.xml" ContentType="application/vnd.ms-office.drawingml.diagramDrawing+xml"/>
  <Override PartName="/xl/diagrams/data88.xml" ContentType="application/vnd.openxmlformats-officedocument.drawingml.diagramData+xml"/>
  <Override PartName="/xl/diagrams/layout88.xml" ContentType="application/vnd.openxmlformats-officedocument.drawingml.diagramLayout+xml"/>
  <Override PartName="/xl/diagrams/quickStyle88.xml" ContentType="application/vnd.openxmlformats-officedocument.drawingml.diagramStyle+xml"/>
  <Override PartName="/xl/diagrams/colors88.xml" ContentType="application/vnd.openxmlformats-officedocument.drawingml.diagramColors+xml"/>
  <Override PartName="/xl/diagrams/drawing88.xml" ContentType="application/vnd.ms-office.drawingml.diagramDrawing+xml"/>
  <Override PartName="/xl/diagrams/data89.xml" ContentType="application/vnd.openxmlformats-officedocument.drawingml.diagramData+xml"/>
  <Override PartName="/xl/diagrams/layout89.xml" ContentType="application/vnd.openxmlformats-officedocument.drawingml.diagramLayout+xml"/>
  <Override PartName="/xl/diagrams/quickStyle89.xml" ContentType="application/vnd.openxmlformats-officedocument.drawingml.diagramStyle+xml"/>
  <Override PartName="/xl/diagrams/colors89.xml" ContentType="application/vnd.openxmlformats-officedocument.drawingml.diagramColors+xml"/>
  <Override PartName="/xl/diagrams/drawing89.xml" ContentType="application/vnd.ms-office.drawingml.diagramDrawing+xml"/>
  <Override PartName="/xl/diagrams/data90.xml" ContentType="application/vnd.openxmlformats-officedocument.drawingml.diagramData+xml"/>
  <Override PartName="/xl/diagrams/layout90.xml" ContentType="application/vnd.openxmlformats-officedocument.drawingml.diagramLayout+xml"/>
  <Override PartName="/xl/diagrams/quickStyle90.xml" ContentType="application/vnd.openxmlformats-officedocument.drawingml.diagramStyle+xml"/>
  <Override PartName="/xl/diagrams/colors90.xml" ContentType="application/vnd.openxmlformats-officedocument.drawingml.diagramColors+xml"/>
  <Override PartName="/xl/diagrams/drawing90.xml" ContentType="application/vnd.ms-office.drawingml.diagramDrawing+xml"/>
  <Override PartName="/xl/diagrams/data91.xml" ContentType="application/vnd.openxmlformats-officedocument.drawingml.diagramData+xml"/>
  <Override PartName="/xl/diagrams/layout91.xml" ContentType="application/vnd.openxmlformats-officedocument.drawingml.diagramLayout+xml"/>
  <Override PartName="/xl/diagrams/quickStyle91.xml" ContentType="application/vnd.openxmlformats-officedocument.drawingml.diagramStyle+xml"/>
  <Override PartName="/xl/diagrams/colors91.xml" ContentType="application/vnd.openxmlformats-officedocument.drawingml.diagramColors+xml"/>
  <Override PartName="/xl/diagrams/drawing91.xml" ContentType="application/vnd.ms-office.drawingml.diagramDrawing+xml"/>
  <Override PartName="/xl/diagrams/data92.xml" ContentType="application/vnd.openxmlformats-officedocument.drawingml.diagramData+xml"/>
  <Override PartName="/xl/diagrams/layout92.xml" ContentType="application/vnd.openxmlformats-officedocument.drawingml.diagramLayout+xml"/>
  <Override PartName="/xl/diagrams/quickStyle92.xml" ContentType="application/vnd.openxmlformats-officedocument.drawingml.diagramStyle+xml"/>
  <Override PartName="/xl/diagrams/colors92.xml" ContentType="application/vnd.openxmlformats-officedocument.drawingml.diagramColors+xml"/>
  <Override PartName="/xl/diagrams/drawing92.xml" ContentType="application/vnd.ms-office.drawingml.diagram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academiausbbogedu-my.sharepoint.com/personal/jelarap_academia_usbbog_edu_co/Documents/12.Proyecto Integrador/7. Sem_III/"/>
    </mc:Choice>
  </mc:AlternateContent>
  <xr:revisionPtr revIDLastSave="662" documentId="8_{927C5F08-4AC5-47EF-9F4F-092A7E624CCC}" xr6:coauthVersionLast="47" xr6:coauthVersionMax="47" xr10:uidLastSave="{B9B22AAF-92E6-4BA0-8D63-3F9324357DC3}"/>
  <bookViews>
    <workbookView xWindow="-108" yWindow="-108" windowWidth="23256" windowHeight="12576" tabRatio="695" activeTab="5" xr2:uid="{720396F6-C0C3-43FD-8E70-9D0DFFE58123}"/>
  </bookViews>
  <sheets>
    <sheet name="GANTT" sheetId="3" r:id="rId1"/>
    <sheet name="ACTIVIDADES" sheetId="2" r:id="rId2"/>
    <sheet name="PRECEDENCIAS" sheetId="4" r:id="rId3"/>
    <sheet name="PRECEDENCIAS (texto)" sheetId="6" r:id="rId4"/>
    <sheet name="ACTIVIDADES (2)" sheetId="7" r:id="rId5"/>
    <sheet name="ACT (Hasta III 22.11.01)" sheetId="8" r:id="rId6"/>
  </sheets>
  <definedNames>
    <definedName name="_xlnm._FilterDatabase" localSheetId="5" hidden="1">'ACT (Hasta III 22.11.01)'!$C$4:$M$68</definedName>
    <definedName name="_xlnm._FilterDatabase" localSheetId="1" hidden="1">ACTIVIDADES!$C$4:$M$68</definedName>
    <definedName name="_xlnm._FilterDatabase" localSheetId="4" hidden="1">'ACTIVIDADES (2)'!$C$4:$D$39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8" l="1"/>
  <c r="P14" i="8"/>
  <c r="B68" i="8"/>
  <c r="B67" i="8"/>
  <c r="B66" i="8"/>
  <c r="B65" i="8"/>
  <c r="B64" i="8"/>
  <c r="B63" i="8"/>
  <c r="B62" i="8"/>
  <c r="B61" i="8"/>
  <c r="K60" i="8"/>
  <c r="M60" i="8" s="1"/>
  <c r="K61" i="8" s="1"/>
  <c r="M61" i="8" s="1"/>
  <c r="K62" i="8" s="1"/>
  <c r="M62" i="8" s="1"/>
  <c r="K63" i="8" s="1"/>
  <c r="M63" i="8" s="1"/>
  <c r="K64" i="8" s="1"/>
  <c r="M64" i="8" s="1"/>
  <c r="K65" i="8" s="1"/>
  <c r="M65" i="8" s="1"/>
  <c r="K66" i="8" s="1"/>
  <c r="M66" i="8" s="1"/>
  <c r="K67" i="8" s="1"/>
  <c r="M67" i="8" s="1"/>
  <c r="K68" i="8" s="1"/>
  <c r="M68" i="8" s="1"/>
  <c r="B60" i="8"/>
  <c r="M59" i="8"/>
  <c r="L59" i="8"/>
  <c r="I59" i="8"/>
  <c r="B59" i="8"/>
  <c r="B58" i="8"/>
  <c r="B57" i="8"/>
  <c r="B56" i="8"/>
  <c r="B55" i="8"/>
  <c r="B54" i="8"/>
  <c r="B53" i="8"/>
  <c r="B52" i="8"/>
  <c r="B51" i="8"/>
  <c r="B50" i="8"/>
  <c r="K49" i="8"/>
  <c r="M49" i="8" s="1"/>
  <c r="K50" i="8" s="1"/>
  <c r="M50" i="8" s="1"/>
  <c r="K51" i="8" s="1"/>
  <c r="M51" i="8" s="1"/>
  <c r="K52" i="8" s="1"/>
  <c r="M52" i="8" s="1"/>
  <c r="K53" i="8" s="1"/>
  <c r="M53" i="8" s="1"/>
  <c r="K54" i="8" s="1"/>
  <c r="M54" i="8" s="1"/>
  <c r="K55" i="8" s="1"/>
  <c r="M55" i="8" s="1"/>
  <c r="K56" i="8" s="1"/>
  <c r="M56" i="8" s="1"/>
  <c r="K57" i="8" s="1"/>
  <c r="M57" i="8" s="1"/>
  <c r="B49" i="8"/>
  <c r="L48" i="8"/>
  <c r="I48" i="8"/>
  <c r="B48" i="8"/>
  <c r="B47" i="8"/>
  <c r="B46" i="8"/>
  <c r="B45" i="8"/>
  <c r="B44" i="8"/>
  <c r="B43" i="8"/>
  <c r="B42" i="8"/>
  <c r="B41" i="8"/>
  <c r="K40" i="8"/>
  <c r="M40" i="8" s="1"/>
  <c r="K41" i="8" s="1"/>
  <c r="M41" i="8" s="1"/>
  <c r="K42" i="8" s="1"/>
  <c r="M42" i="8" s="1"/>
  <c r="K43" i="8" s="1"/>
  <c r="M43" i="8" s="1"/>
  <c r="K44" i="8" s="1"/>
  <c r="M44" i="8" s="1"/>
  <c r="K45" i="8" s="1"/>
  <c r="M45" i="8" s="1"/>
  <c r="K46" i="8" s="1"/>
  <c r="M46" i="8" s="1"/>
  <c r="K47" i="8" s="1"/>
  <c r="M47" i="8" s="1"/>
  <c r="B40" i="8"/>
  <c r="M39" i="8"/>
  <c r="K39" i="8"/>
  <c r="B39" i="8"/>
  <c r="L38" i="8"/>
  <c r="M38" i="8" s="1"/>
  <c r="I38" i="8"/>
  <c r="B38" i="8"/>
  <c r="B37" i="8"/>
  <c r="B36" i="8"/>
  <c r="B35" i="8"/>
  <c r="B34" i="8"/>
  <c r="B33" i="8"/>
  <c r="B32" i="8"/>
  <c r="B31" i="8"/>
  <c r="B30" i="8"/>
  <c r="B29" i="8"/>
  <c r="M28" i="8"/>
  <c r="K29" i="8" s="1"/>
  <c r="M29" i="8" s="1"/>
  <c r="K30" i="8" s="1"/>
  <c r="M30" i="8" s="1"/>
  <c r="K31" i="8" s="1"/>
  <c r="M31" i="8" s="1"/>
  <c r="K32" i="8" s="1"/>
  <c r="M32" i="8" s="1"/>
  <c r="K33" i="8" s="1"/>
  <c r="M33" i="8" s="1"/>
  <c r="K34" i="8" s="1"/>
  <c r="M34" i="8" s="1"/>
  <c r="K35" i="8" s="1"/>
  <c r="M35" i="8" s="1"/>
  <c r="K28" i="8"/>
  <c r="B28" i="8"/>
  <c r="L27" i="8"/>
  <c r="I27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K6" i="8"/>
  <c r="M6" i="8" s="1"/>
  <c r="K7" i="8" s="1"/>
  <c r="M7" i="8" s="1"/>
  <c r="K8" i="8" s="1"/>
  <c r="M8" i="8" s="1"/>
  <c r="K9" i="8" s="1"/>
  <c r="M9" i="8" s="1"/>
  <c r="K10" i="8" s="1"/>
  <c r="M10" i="8" s="1"/>
  <c r="K11" i="8" s="1"/>
  <c r="M11" i="8" s="1"/>
  <c r="K12" i="8" s="1"/>
  <c r="M12" i="8" s="1"/>
  <c r="K13" i="8" s="1"/>
  <c r="M13" i="8" s="1"/>
  <c r="K14" i="8" s="1"/>
  <c r="M14" i="8" s="1"/>
  <c r="K15" i="8" s="1"/>
  <c r="M15" i="8" s="1"/>
  <c r="K16" i="8" s="1"/>
  <c r="M16" i="8" s="1"/>
  <c r="K17" i="8" s="1"/>
  <c r="M17" i="8" s="1"/>
  <c r="K18" i="8" s="1"/>
  <c r="M18" i="8" s="1"/>
  <c r="K19" i="8" s="1"/>
  <c r="M19" i="8" s="1"/>
  <c r="K20" i="8" s="1"/>
  <c r="M20" i="8" s="1"/>
  <c r="K21" i="8" s="1"/>
  <c r="M21" i="8" s="1"/>
  <c r="K22" i="8" s="1"/>
  <c r="M22" i="8" s="1"/>
  <c r="K23" i="8" s="1"/>
  <c r="M23" i="8" s="1"/>
  <c r="K24" i="8" s="1"/>
  <c r="M24" i="8" s="1"/>
  <c r="K25" i="8" s="1"/>
  <c r="M25" i="8" s="1"/>
  <c r="K26" i="8" s="1"/>
  <c r="M26" i="8" s="1"/>
  <c r="M5" i="8" s="1"/>
  <c r="B6" i="8"/>
  <c r="L5" i="8"/>
  <c r="I5" i="8"/>
  <c r="C5" i="8"/>
  <c r="B5" i="8"/>
  <c r="J1" i="8"/>
  <c r="I1" i="8"/>
  <c r="K58" i="8" l="1"/>
  <c r="M58" i="8" s="1"/>
  <c r="M48" i="8"/>
  <c r="K36" i="8"/>
  <c r="M36" i="8" s="1"/>
  <c r="K37" i="8"/>
  <c r="M37" i="8" s="1"/>
  <c r="M27" i="8" s="1"/>
  <c r="L48" i="2" l="1"/>
  <c r="L59" i="2"/>
  <c r="L38" i="2"/>
  <c r="B36" i="2"/>
  <c r="B37" i="2"/>
  <c r="K28" i="2"/>
  <c r="I27" i="2"/>
  <c r="L27" i="2"/>
  <c r="L5" i="2"/>
  <c r="B31" i="2"/>
  <c r="B34" i="2"/>
  <c r="B40" i="2"/>
  <c r="B28" i="2"/>
  <c r="B29" i="2"/>
  <c r="B30" i="2"/>
  <c r="B43" i="2" l="1"/>
  <c r="B41" i="2"/>
  <c r="B42" i="2"/>
  <c r="B44" i="2"/>
  <c r="B33" i="2"/>
  <c r="B32" i="2"/>
  <c r="B35" i="2"/>
  <c r="J1" i="2"/>
  <c r="I5" i="2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5" i="7"/>
  <c r="R101" i="6"/>
  <c r="S101" i="6" s="1"/>
  <c r="X101" i="6" s="1"/>
  <c r="Y101" i="6" s="1"/>
  <c r="AD101" i="6" s="1"/>
  <c r="AE101" i="6" s="1"/>
  <c r="AJ101" i="6" s="1"/>
  <c r="AK101" i="6" s="1"/>
  <c r="AP101" i="6" s="1"/>
  <c r="AQ101" i="6" s="1"/>
  <c r="AV101" i="6" s="1"/>
  <c r="AW101" i="6" s="1"/>
  <c r="BB101" i="6" s="1"/>
  <c r="BC101" i="6" s="1"/>
  <c r="S41" i="6"/>
  <c r="X59" i="6" l="1"/>
  <c r="Y59" i="6" s="1"/>
  <c r="X24" i="6"/>
  <c r="R101" i="4"/>
  <c r="E48" i="4"/>
  <c r="E47" i="4"/>
  <c r="E46" i="4"/>
  <c r="E45" i="4"/>
  <c r="E44" i="4"/>
  <c r="E43" i="4"/>
  <c r="E42" i="4"/>
  <c r="E41" i="4"/>
  <c r="E40" i="4"/>
  <c r="E39" i="4"/>
  <c r="E38" i="4"/>
  <c r="E37" i="4"/>
  <c r="E35" i="4"/>
  <c r="E34" i="4"/>
  <c r="E33" i="4"/>
  <c r="E32" i="4"/>
  <c r="E31" i="4"/>
  <c r="E30" i="4"/>
  <c r="E29" i="4"/>
  <c r="E28" i="4"/>
  <c r="E27" i="4"/>
  <c r="E26" i="4"/>
  <c r="E25" i="4"/>
  <c r="E23" i="4"/>
  <c r="E22" i="4"/>
  <c r="E21" i="4"/>
  <c r="E20" i="4"/>
  <c r="E19" i="4"/>
  <c r="E18" i="4"/>
  <c r="E17" i="4"/>
  <c r="E16" i="4"/>
  <c r="E15" i="4"/>
  <c r="E14" i="4"/>
  <c r="E13" i="4"/>
  <c r="E12" i="4"/>
  <c r="S101" i="4" s="1"/>
  <c r="X101" i="4" s="1"/>
  <c r="E11" i="4"/>
  <c r="E10" i="4"/>
  <c r="E9" i="4"/>
  <c r="E8" i="4"/>
  <c r="E7" i="4"/>
  <c r="E6" i="4"/>
  <c r="E5" i="4"/>
  <c r="E4" i="4"/>
  <c r="E3" i="4"/>
  <c r="S41" i="4" s="1"/>
  <c r="X24" i="4" s="1"/>
  <c r="C36" i="4"/>
  <c r="C26" i="4"/>
  <c r="C27" i="4"/>
  <c r="C28" i="4"/>
  <c r="C29" i="4"/>
  <c r="C30" i="4"/>
  <c r="C31" i="4"/>
  <c r="C32" i="4"/>
  <c r="C33" i="4"/>
  <c r="C34" i="4"/>
  <c r="C35" i="4"/>
  <c r="C37" i="4"/>
  <c r="C38" i="4"/>
  <c r="C39" i="4"/>
  <c r="C40" i="4"/>
  <c r="C41" i="4"/>
  <c r="C42" i="4"/>
  <c r="C43" i="4"/>
  <c r="C44" i="4"/>
  <c r="C45" i="4"/>
  <c r="C46" i="4"/>
  <c r="C47" i="4"/>
  <c r="C48" i="4"/>
  <c r="B28" i="4"/>
  <c r="B29" i="4"/>
  <c r="B30" i="4"/>
  <c r="B31" i="4"/>
  <c r="B32" i="4"/>
  <c r="B33" i="4"/>
  <c r="B34" i="4"/>
  <c r="B35" i="4"/>
  <c r="B25" i="4"/>
  <c r="B26" i="4"/>
  <c r="B27" i="4"/>
  <c r="B26" i="2"/>
  <c r="B23" i="4" s="1"/>
  <c r="C12" i="4"/>
  <c r="C13" i="4"/>
  <c r="C14" i="4"/>
  <c r="C15" i="4"/>
  <c r="C16" i="4"/>
  <c r="C17" i="4"/>
  <c r="C18" i="4"/>
  <c r="C19" i="4"/>
  <c r="C20" i="4"/>
  <c r="C21" i="4"/>
  <c r="C22" i="4"/>
  <c r="C23" i="4"/>
  <c r="C25" i="4"/>
  <c r="B22" i="2"/>
  <c r="B19" i="4" s="1"/>
  <c r="B23" i="2"/>
  <c r="B20" i="4" s="1"/>
  <c r="B24" i="2"/>
  <c r="B21" i="4" s="1"/>
  <c r="B25" i="2"/>
  <c r="B22" i="4" s="1"/>
  <c r="C24" i="4"/>
  <c r="C11" i="4"/>
  <c r="C10" i="4"/>
  <c r="C9" i="4"/>
  <c r="C8" i="4"/>
  <c r="C7" i="4"/>
  <c r="C6" i="4"/>
  <c r="C5" i="4"/>
  <c r="C4" i="4"/>
  <c r="C3" i="4"/>
  <c r="B60" i="2"/>
  <c r="B61" i="2"/>
  <c r="B62" i="2"/>
  <c r="B63" i="2"/>
  <c r="B64" i="2"/>
  <c r="B65" i="2"/>
  <c r="B66" i="2"/>
  <c r="B67" i="2"/>
  <c r="B68" i="2"/>
  <c r="B59" i="2"/>
  <c r="B58" i="2"/>
  <c r="B54" i="2"/>
  <c r="B55" i="2"/>
  <c r="B56" i="2"/>
  <c r="B57" i="2"/>
  <c r="B49" i="2"/>
  <c r="B50" i="2"/>
  <c r="B51" i="2"/>
  <c r="B52" i="2"/>
  <c r="B53" i="2"/>
  <c r="B48" i="2"/>
  <c r="B39" i="2"/>
  <c r="B37" i="4" s="1"/>
  <c r="B38" i="4"/>
  <c r="B39" i="4"/>
  <c r="B40" i="4"/>
  <c r="B41" i="4"/>
  <c r="B42" i="4"/>
  <c r="B43" i="4"/>
  <c r="B44" i="4"/>
  <c r="B45" i="4"/>
  <c r="B45" i="2"/>
  <c r="B46" i="4" s="1"/>
  <c r="B46" i="2"/>
  <c r="B47" i="4" s="1"/>
  <c r="B47" i="2"/>
  <c r="B48" i="4" s="1"/>
  <c r="B38" i="2"/>
  <c r="B36" i="4" s="1"/>
  <c r="B27" i="2"/>
  <c r="B24" i="4" s="1"/>
  <c r="B6" i="2"/>
  <c r="B3" i="4" s="1"/>
  <c r="B7" i="2"/>
  <c r="B4" i="4" s="1"/>
  <c r="B8" i="2"/>
  <c r="B5" i="4" s="1"/>
  <c r="B9" i="2"/>
  <c r="B6" i="4" s="1"/>
  <c r="B10" i="2"/>
  <c r="B7" i="4" s="1"/>
  <c r="B11" i="2"/>
  <c r="B8" i="4" s="1"/>
  <c r="B12" i="2"/>
  <c r="B9" i="4" s="1"/>
  <c r="B13" i="2"/>
  <c r="B10" i="4" s="1"/>
  <c r="B14" i="2"/>
  <c r="B11" i="4" s="1"/>
  <c r="B15" i="2"/>
  <c r="B12" i="4" s="1"/>
  <c r="B16" i="2"/>
  <c r="B13" i="4" s="1"/>
  <c r="B17" i="2"/>
  <c r="B14" i="4" s="1"/>
  <c r="B18" i="2"/>
  <c r="B15" i="4" s="1"/>
  <c r="B19" i="2"/>
  <c r="B16" i="4" s="1"/>
  <c r="B20" i="2"/>
  <c r="B17" i="4" s="1"/>
  <c r="B21" i="2"/>
  <c r="B18" i="4" s="1"/>
  <c r="B5" i="2"/>
  <c r="B2" i="4" s="1"/>
  <c r="I59" i="2"/>
  <c r="I48" i="2"/>
  <c r="I38" i="2"/>
  <c r="K60" i="2"/>
  <c r="M60" i="2" s="1"/>
  <c r="K61" i="2" s="1"/>
  <c r="M61" i="2" s="1"/>
  <c r="K62" i="2" s="1"/>
  <c r="M62" i="2" s="1"/>
  <c r="M59" i="2"/>
  <c r="K49" i="2"/>
  <c r="M49" i="2" s="1"/>
  <c r="K50" i="2" s="1"/>
  <c r="M50" i="2" s="1"/>
  <c r="K39" i="2"/>
  <c r="M39" i="2" s="1"/>
  <c r="K40" i="2" s="1"/>
  <c r="M40" i="2" s="1"/>
  <c r="M38" i="2"/>
  <c r="K6" i="2"/>
  <c r="M6" i="2" s="1"/>
  <c r="K7" i="2" s="1"/>
  <c r="M7" i="2" s="1"/>
  <c r="K51" i="2" l="1"/>
  <c r="M51" i="2" s="1"/>
  <c r="K52" i="2" s="1"/>
  <c r="K41" i="2"/>
  <c r="M41" i="2" s="1"/>
  <c r="K42" i="2" s="1"/>
  <c r="M42" i="2" s="1"/>
  <c r="I1" i="2"/>
  <c r="Y101" i="4"/>
  <c r="AD101" i="4" s="1"/>
  <c r="AE101" i="4" s="1"/>
  <c r="AJ101" i="4" s="1"/>
  <c r="AK101" i="4" s="1"/>
  <c r="AP101" i="4" s="1"/>
  <c r="AQ101" i="4" s="1"/>
  <c r="AV101" i="4" s="1"/>
  <c r="AW101" i="4" s="1"/>
  <c r="BB101" i="4" s="1"/>
  <c r="BC101" i="4" s="1"/>
  <c r="Y24" i="4"/>
  <c r="E2" i="4"/>
  <c r="X59" i="4"/>
  <c r="Y59" i="4" s="1"/>
  <c r="E36" i="4"/>
  <c r="Y24" i="6"/>
  <c r="C5" i="2"/>
  <c r="C2" i="4" s="1"/>
  <c r="K63" i="2"/>
  <c r="M63" i="2" s="1"/>
  <c r="K64" i="2" s="1"/>
  <c r="M64" i="2" s="1"/>
  <c r="K65" i="2" s="1"/>
  <c r="M65" i="2" s="1"/>
  <c r="K66" i="2" s="1"/>
  <c r="M66" i="2" s="1"/>
  <c r="K67" i="2" s="1"/>
  <c r="M67" i="2" s="1"/>
  <c r="K68" i="2" s="1"/>
  <c r="M68" i="2" s="1"/>
  <c r="K8" i="2"/>
  <c r="M8" i="2" s="1"/>
  <c r="K9" i="2" s="1"/>
  <c r="K43" i="2" l="1"/>
  <c r="M43" i="2" s="1"/>
  <c r="AD59" i="4"/>
  <c r="AE59" i="4" s="1"/>
  <c r="AV78" i="4" s="1"/>
  <c r="AW78" i="4" s="1"/>
  <c r="AD41" i="4"/>
  <c r="AE41" i="4" s="1"/>
  <c r="AJ41" i="4" s="1"/>
  <c r="AK41" i="4" s="1"/>
  <c r="AP41" i="4" s="1"/>
  <c r="AQ41" i="4" s="1"/>
  <c r="AD41" i="6"/>
  <c r="AE41" i="6" s="1"/>
  <c r="AD59" i="6"/>
  <c r="AE59" i="6" s="1"/>
  <c r="AV78" i="6" s="1"/>
  <c r="AW78" i="6" s="1"/>
  <c r="M9" i="2"/>
  <c r="K10" i="2" s="1"/>
  <c r="M10" i="2" s="1"/>
  <c r="K11" i="2" s="1"/>
  <c r="M11" i="2" s="1"/>
  <c r="K12" i="2" s="1"/>
  <c r="K44" i="2" l="1"/>
  <c r="M44" i="2" s="1"/>
  <c r="AF41" i="4"/>
  <c r="AV41" i="4"/>
  <c r="AW41" i="4" s="1"/>
  <c r="AV59" i="4"/>
  <c r="AW59" i="4" s="1"/>
  <c r="AF41" i="6"/>
  <c r="AJ41" i="6"/>
  <c r="AK41" i="6" s="1"/>
  <c r="AP41" i="6" s="1"/>
  <c r="AQ41" i="6" s="1"/>
  <c r="K45" i="2" l="1"/>
  <c r="M45" i="2" s="1"/>
  <c r="K46" i="2" s="1"/>
  <c r="M46" i="2" s="1"/>
  <c r="BB59" i="4"/>
  <c r="BC59" i="4" s="1"/>
  <c r="BH59" i="4" s="1"/>
  <c r="BI59" i="4" s="1"/>
  <c r="BN78" i="4" s="1"/>
  <c r="BO78" i="4" s="1"/>
  <c r="BT78" i="4" s="1"/>
  <c r="BU78" i="4" s="1"/>
  <c r="BZ78" i="4" s="1"/>
  <c r="CA78" i="4" s="1"/>
  <c r="AV59" i="6"/>
  <c r="AW59" i="6" s="1"/>
  <c r="AV41" i="6"/>
  <c r="M12" i="2"/>
  <c r="K13" i="2" s="1"/>
  <c r="M13" i="2" s="1"/>
  <c r="M52" i="2"/>
  <c r="K53" i="2" s="1"/>
  <c r="K47" i="2" l="1"/>
  <c r="M47" i="2" s="1"/>
  <c r="AW41" i="6"/>
  <c r="BB59" i="6" s="1"/>
  <c r="BC59" i="6" s="1"/>
  <c r="BH59" i="6" s="1"/>
  <c r="BI59" i="6" s="1"/>
  <c r="BN78" i="6" s="1"/>
  <c r="BO78" i="6" s="1"/>
  <c r="BT78" i="6" s="1"/>
  <c r="BU78" i="6" s="1"/>
  <c r="BZ78" i="6" s="1"/>
  <c r="CA78" i="6" s="1"/>
  <c r="CF59" i="4"/>
  <c r="CG59" i="4" s="1"/>
  <c r="CF96" i="4"/>
  <c r="CG96" i="4" s="1"/>
  <c r="CF78" i="4"/>
  <c r="CG78" i="4" s="1"/>
  <c r="K14" i="2"/>
  <c r="CF78" i="6" l="1"/>
  <c r="CG78" i="6" s="1"/>
  <c r="CF96" i="6"/>
  <c r="CG96" i="6" s="1"/>
  <c r="CF59" i="6"/>
  <c r="CG59" i="6" s="1"/>
  <c r="CL78" i="4"/>
  <c r="CM78" i="4" s="1"/>
  <c r="CR78" i="4" s="1"/>
  <c r="CS78" i="4" s="1"/>
  <c r="CX78" i="4" s="1"/>
  <c r="CY78" i="4" s="1"/>
  <c r="DD41" i="4" s="1"/>
  <c r="DE41" i="4" s="1"/>
  <c r="M14" i="2"/>
  <c r="K15" i="2" s="1"/>
  <c r="CL78" i="6" l="1"/>
  <c r="CM78" i="6" s="1"/>
  <c r="CR78" i="6" s="1"/>
  <c r="CS78" i="6" s="1"/>
  <c r="CX78" i="6" s="1"/>
  <c r="CY78" i="6" s="1"/>
  <c r="DD113" i="4"/>
  <c r="DE113" i="4" s="1"/>
  <c r="DD59" i="4"/>
  <c r="DE59" i="4" s="1"/>
  <c r="DD95" i="4"/>
  <c r="DE95" i="4" s="1"/>
  <c r="M15" i="2"/>
  <c r="K16" i="2" s="1"/>
  <c r="M53" i="2"/>
  <c r="K54" i="2" s="1"/>
  <c r="DJ78" i="4" l="1"/>
  <c r="DK78" i="4" s="1"/>
  <c r="DO78" i="4" s="1"/>
  <c r="DP78" i="4" s="1"/>
  <c r="DU78" i="4" s="1"/>
  <c r="DV78" i="4" s="1"/>
  <c r="DD59" i="6"/>
  <c r="DE59" i="6" s="1"/>
  <c r="DD113" i="6"/>
  <c r="DE113" i="6" s="1"/>
  <c r="DD95" i="6"/>
  <c r="DE95" i="6" s="1"/>
  <c r="DD41" i="6"/>
  <c r="DE41" i="6" s="1"/>
  <c r="DJ78" i="6" s="1"/>
  <c r="DK78" i="6" s="1"/>
  <c r="DO78" i="6" s="1"/>
  <c r="DP78" i="6" s="1"/>
  <c r="M16" i="2"/>
  <c r="K17" i="2" s="1"/>
  <c r="M17" i="2" s="1"/>
  <c r="K18" i="2" s="1"/>
  <c r="M18" i="2" s="1"/>
  <c r="DU41" i="4" l="1"/>
  <c r="DV41" i="4" s="1"/>
  <c r="EB41" i="4" s="1"/>
  <c r="EC41" i="4" s="1"/>
  <c r="EH41" i="4" s="1"/>
  <c r="EI41" i="4" s="1"/>
  <c r="DU104" i="4"/>
  <c r="DV104" i="4" s="1"/>
  <c r="EB104" i="4" s="1"/>
  <c r="EC104" i="4" s="1"/>
  <c r="EH104" i="4" s="1"/>
  <c r="EI104" i="4" s="1"/>
  <c r="DU78" i="6"/>
  <c r="DV78" i="6" s="1"/>
  <c r="DU104" i="6"/>
  <c r="DV104" i="6" s="1"/>
  <c r="DU41" i="6"/>
  <c r="DV41" i="6" s="1"/>
  <c r="EB41" i="6" s="1"/>
  <c r="EC41" i="6" s="1"/>
  <c r="EH41" i="6" s="1"/>
  <c r="EI41" i="6" s="1"/>
  <c r="M54" i="2"/>
  <c r="K55" i="2" s="1"/>
  <c r="EB104" i="6" l="1"/>
  <c r="EC104" i="6" s="1"/>
  <c r="EH104" i="6" s="1"/>
  <c r="EI104" i="6" s="1"/>
  <c r="EN77" i="6" s="1"/>
  <c r="EO77" i="6" s="1"/>
  <c r="ES77" i="6" s="1"/>
  <c r="ET77" i="6" s="1"/>
  <c r="EX77" i="6" s="1"/>
  <c r="EY77" i="6" s="1"/>
  <c r="FC77" i="6" s="1"/>
  <c r="FD77" i="6" s="1"/>
  <c r="FD78" i="6" s="1"/>
  <c r="EN77" i="4"/>
  <c r="EO77" i="4" s="1"/>
  <c r="ES77" i="4" s="1"/>
  <c r="ET77" i="4" s="1"/>
  <c r="EX77" i="4" s="1"/>
  <c r="EY77" i="4" s="1"/>
  <c r="FC77" i="4" s="1"/>
  <c r="K19" i="2"/>
  <c r="M19" i="2" s="1"/>
  <c r="M55" i="2"/>
  <c r="K56" i="2" l="1"/>
  <c r="M56" i="2" s="1"/>
  <c r="FE78" i="6"/>
  <c r="FC78" i="6"/>
  <c r="FD77" i="4"/>
  <c r="FD78" i="4" s="1"/>
  <c r="FE78" i="4" s="1"/>
  <c r="K20" i="2"/>
  <c r="K57" i="2" l="1"/>
  <c r="M57" i="2" s="1"/>
  <c r="EY78" i="6"/>
  <c r="FE77" i="6"/>
  <c r="FC78" i="4"/>
  <c r="M20" i="2"/>
  <c r="K58" i="2" l="1"/>
  <c r="M58" i="2" s="1"/>
  <c r="M48" i="2"/>
  <c r="K21" i="2"/>
  <c r="M21" i="2" s="1"/>
  <c r="K22" i="2" s="1"/>
  <c r="M22" i="2" s="1"/>
  <c r="K23" i="2" s="1"/>
  <c r="M23" i="2" s="1"/>
  <c r="K24" i="2" s="1"/>
  <c r="EY78" i="4"/>
  <c r="EZ78" i="4" s="1"/>
  <c r="FE77" i="4"/>
  <c r="EX78" i="6"/>
  <c r="EZ78" i="6"/>
  <c r="EX78" i="4" l="1"/>
  <c r="ET78" i="4" s="1"/>
  <c r="EZ77" i="6"/>
  <c r="ET78" i="6"/>
  <c r="EZ77" i="4" l="1"/>
  <c r="ES78" i="4"/>
  <c r="EU78" i="4"/>
  <c r="ES78" i="6"/>
  <c r="EU78" i="6"/>
  <c r="EO78" i="4" l="1"/>
  <c r="EU77" i="4"/>
  <c r="EO78" i="6"/>
  <c r="EU77" i="6"/>
  <c r="EN78" i="4" l="1"/>
  <c r="EP78" i="4"/>
  <c r="EP78" i="6"/>
  <c r="EN78" i="6"/>
  <c r="EP77" i="4" l="1"/>
  <c r="EI105" i="4"/>
  <c r="EI42" i="4"/>
  <c r="EP77" i="6"/>
  <c r="EI42" i="6"/>
  <c r="EI105" i="6"/>
  <c r="EH42" i="4" l="1"/>
  <c r="EJ42" i="4"/>
  <c r="EH105" i="4"/>
  <c r="EJ105" i="4"/>
  <c r="EH105" i="6"/>
  <c r="EJ105" i="6"/>
  <c r="EJ42" i="6"/>
  <c r="EH42" i="6"/>
  <c r="EC105" i="4" l="1"/>
  <c r="EJ104" i="4"/>
  <c r="EC42" i="4"/>
  <c r="EJ41" i="4"/>
  <c r="EJ41" i="6"/>
  <c r="EC42" i="6"/>
  <c r="EC105" i="6"/>
  <c r="EJ104" i="6"/>
  <c r="EB42" i="4" l="1"/>
  <c r="ED42" i="4"/>
  <c r="EB105" i="4"/>
  <c r="ED105" i="4"/>
  <c r="ED42" i="6"/>
  <c r="EB42" i="6"/>
  <c r="ED105" i="6"/>
  <c r="EB105" i="6"/>
  <c r="ED104" i="4" l="1"/>
  <c r="DV79" i="4"/>
  <c r="DV105" i="4"/>
  <c r="DV42" i="4"/>
  <c r="ED41" i="4"/>
  <c r="DV79" i="6"/>
  <c r="DV105" i="6"/>
  <c r="ED104" i="6"/>
  <c r="DV42" i="6"/>
  <c r="ED41" i="6"/>
  <c r="DU105" i="4" l="1"/>
  <c r="DW104" i="4" s="1"/>
  <c r="DW105" i="4"/>
  <c r="DU42" i="4"/>
  <c r="DW42" i="4"/>
  <c r="DU79" i="4"/>
  <c r="DW78" i="4" s="1"/>
  <c r="DW79" i="4"/>
  <c r="DU42" i="6"/>
  <c r="DW42" i="6"/>
  <c r="DW105" i="6"/>
  <c r="DU105" i="6"/>
  <c r="DW104" i="6" s="1"/>
  <c r="DU79" i="6"/>
  <c r="DW78" i="6" s="1"/>
  <c r="DW79" i="6"/>
  <c r="DW41" i="4" l="1"/>
  <c r="DP79" i="4"/>
  <c r="DP79" i="6"/>
  <c r="DW41" i="6"/>
  <c r="DO79" i="4" l="1"/>
  <c r="DQ79" i="4"/>
  <c r="DO79" i="6"/>
  <c r="DQ79" i="6"/>
  <c r="DK79" i="4" l="1"/>
  <c r="DQ78" i="4"/>
  <c r="DK79" i="6"/>
  <c r="DQ78" i="6"/>
  <c r="DJ79" i="4" l="1"/>
  <c r="DL79" i="4"/>
  <c r="DL79" i="6"/>
  <c r="DJ79" i="6"/>
  <c r="DE42" i="4" l="1"/>
  <c r="DL78" i="4"/>
  <c r="DE114" i="4"/>
  <c r="DE60" i="4"/>
  <c r="DE96" i="4"/>
  <c r="DE114" i="6"/>
  <c r="DE96" i="6"/>
  <c r="DL78" i="6"/>
  <c r="DE60" i="6"/>
  <c r="DE42" i="6"/>
  <c r="DD96" i="4" l="1"/>
  <c r="DF95" i="4" s="1"/>
  <c r="DF96" i="4"/>
  <c r="DD42" i="4"/>
  <c r="DF42" i="4"/>
  <c r="DD60" i="4"/>
  <c r="DF59" i="4" s="1"/>
  <c r="DF60" i="4"/>
  <c r="DD114" i="4"/>
  <c r="DF113" i="4" s="1"/>
  <c r="DF114" i="4"/>
  <c r="DF60" i="6"/>
  <c r="DD60" i="6"/>
  <c r="DF59" i="6" s="1"/>
  <c r="DF96" i="6"/>
  <c r="DD96" i="6"/>
  <c r="DF95" i="6" s="1"/>
  <c r="DD42" i="6"/>
  <c r="DF42" i="6"/>
  <c r="DF114" i="6"/>
  <c r="DD114" i="6"/>
  <c r="DF113" i="6" s="1"/>
  <c r="DF41" i="4" l="1"/>
  <c r="CY79" i="4"/>
  <c r="DF41" i="6"/>
  <c r="CY79" i="6"/>
  <c r="CX79" i="4" l="1"/>
  <c r="CZ79" i="4"/>
  <c r="CZ79" i="6"/>
  <c r="CX79" i="6"/>
  <c r="CS79" i="4" l="1"/>
  <c r="CZ78" i="4"/>
  <c r="CS79" i="6"/>
  <c r="CZ78" i="6"/>
  <c r="CR79" i="4" l="1"/>
  <c r="CT79" i="4"/>
  <c r="CR79" i="6"/>
  <c r="CT79" i="6"/>
  <c r="CM79" i="4" l="1"/>
  <c r="CT78" i="4"/>
  <c r="CT78" i="6"/>
  <c r="CM79" i="6"/>
  <c r="CL79" i="4" l="1"/>
  <c r="CN79" i="4"/>
  <c r="CL79" i="6"/>
  <c r="CN79" i="6"/>
  <c r="CN78" i="4" l="1"/>
  <c r="CG79" i="4"/>
  <c r="CG97" i="4"/>
  <c r="CG60" i="4"/>
  <c r="CG60" i="6"/>
  <c r="CG79" i="6"/>
  <c r="CG97" i="6"/>
  <c r="CN78" i="6"/>
  <c r="CF60" i="4" l="1"/>
  <c r="CH60" i="4"/>
  <c r="CF97" i="4"/>
  <c r="CH96" i="4" s="1"/>
  <c r="CH97" i="4"/>
  <c r="CF79" i="4"/>
  <c r="CH78" i="4" s="1"/>
  <c r="CH79" i="4"/>
  <c r="CH60" i="6"/>
  <c r="CF60" i="6"/>
  <c r="CF97" i="6"/>
  <c r="CH96" i="6" s="1"/>
  <c r="CH97" i="6"/>
  <c r="CH79" i="6"/>
  <c r="CF79" i="6"/>
  <c r="CH78" i="6" s="1"/>
  <c r="CH59" i="4" l="1"/>
  <c r="CA79" i="4"/>
  <c r="CA79" i="6"/>
  <c r="CH59" i="6"/>
  <c r="BZ79" i="4" l="1"/>
  <c r="CB79" i="4"/>
  <c r="CB79" i="6"/>
  <c r="BZ79" i="6"/>
  <c r="BU79" i="4" l="1"/>
  <c r="CB78" i="4"/>
  <c r="BU79" i="6"/>
  <c r="CB78" i="6"/>
  <c r="BT79" i="4" l="1"/>
  <c r="BV79" i="4"/>
  <c r="BT79" i="6"/>
  <c r="BV79" i="6"/>
  <c r="BO79" i="4" l="1"/>
  <c r="BV78" i="4"/>
  <c r="BV78" i="6"/>
  <c r="BO79" i="6"/>
  <c r="BN79" i="4" l="1"/>
  <c r="BP79" i="4"/>
  <c r="BN79" i="6"/>
  <c r="BP79" i="6"/>
  <c r="AW79" i="4" l="1"/>
  <c r="BP78" i="4"/>
  <c r="BC102" i="4"/>
  <c r="BI60" i="4"/>
  <c r="BI60" i="6"/>
  <c r="BC102" i="6"/>
  <c r="AW79" i="6"/>
  <c r="BP78" i="6"/>
  <c r="AV79" i="4" l="1"/>
  <c r="AX79" i="4"/>
  <c r="BJ60" i="4"/>
  <c r="BH60" i="4"/>
  <c r="BB102" i="4"/>
  <c r="BD102" i="4"/>
  <c r="BD102" i="6"/>
  <c r="BB102" i="6"/>
  <c r="AX79" i="6"/>
  <c r="AV79" i="6"/>
  <c r="BH60" i="6"/>
  <c r="BJ60" i="6"/>
  <c r="BC60" i="4" l="1"/>
  <c r="BJ59" i="4"/>
  <c r="AW102" i="4"/>
  <c r="BD101" i="4"/>
  <c r="AE60" i="4"/>
  <c r="AX78" i="4"/>
  <c r="BJ59" i="6"/>
  <c r="BC60" i="6"/>
  <c r="AE60" i="6"/>
  <c r="AX78" i="6"/>
  <c r="AW102" i="6"/>
  <c r="BD101" i="6"/>
  <c r="AV102" i="4" l="1"/>
  <c r="AX102" i="4"/>
  <c r="AF60" i="4"/>
  <c r="AD60" i="4"/>
  <c r="BB60" i="4"/>
  <c r="BD60" i="4"/>
  <c r="AV102" i="6"/>
  <c r="AX102" i="6"/>
  <c r="AF60" i="6"/>
  <c r="AD60" i="6"/>
  <c r="BB60" i="6"/>
  <c r="BD60" i="6"/>
  <c r="AF59" i="4" l="1"/>
  <c r="Y60" i="4"/>
  <c r="BD59" i="4"/>
  <c r="AW42" i="4"/>
  <c r="AW60" i="4"/>
  <c r="AQ102" i="4"/>
  <c r="AX101" i="4"/>
  <c r="AW60" i="6"/>
  <c r="AW42" i="6"/>
  <c r="BD59" i="6"/>
  <c r="AX101" i="6"/>
  <c r="AQ102" i="6"/>
  <c r="Y60" i="6"/>
  <c r="AF59" i="6"/>
  <c r="AV42" i="4" l="1"/>
  <c r="AX42" i="4"/>
  <c r="AP102" i="4"/>
  <c r="AR102" i="4"/>
  <c r="X60" i="4"/>
  <c r="Z59" i="4" s="1"/>
  <c r="Z60" i="4"/>
  <c r="AV60" i="4"/>
  <c r="AX59" i="4" s="1"/>
  <c r="AX60" i="4"/>
  <c r="X60" i="6"/>
  <c r="Z59" i="6" s="1"/>
  <c r="Z60" i="6"/>
  <c r="AX42" i="6"/>
  <c r="AV42" i="6"/>
  <c r="AP102" i="6"/>
  <c r="AR102" i="6"/>
  <c r="AX60" i="6"/>
  <c r="AV60" i="6"/>
  <c r="AX59" i="6" s="1"/>
  <c r="AK102" i="4" l="1"/>
  <c r="AR101" i="4"/>
  <c r="AX41" i="4"/>
  <c r="AQ42" i="4"/>
  <c r="AQ42" i="6"/>
  <c r="AX41" i="6"/>
  <c r="AK102" i="6"/>
  <c r="AR101" i="6"/>
  <c r="AP42" i="4" l="1"/>
  <c r="AR42" i="4"/>
  <c r="AJ102" i="4"/>
  <c r="AL102" i="4"/>
  <c r="AL102" i="6"/>
  <c r="AJ102" i="6"/>
  <c r="AR42" i="6"/>
  <c r="AP42" i="6"/>
  <c r="AE102" i="4" l="1"/>
  <c r="AL101" i="4"/>
  <c r="AK42" i="4"/>
  <c r="AR41" i="4"/>
  <c r="AK42" i="6"/>
  <c r="AR41" i="6"/>
  <c r="AE102" i="6"/>
  <c r="AL101" i="6"/>
  <c r="AJ42" i="4" l="1"/>
  <c r="AL42" i="4"/>
  <c r="AD102" i="4"/>
  <c r="AF102" i="4"/>
  <c r="AF102" i="6"/>
  <c r="AD102" i="6"/>
  <c r="AJ42" i="6"/>
  <c r="AL42" i="6"/>
  <c r="Y102" i="4" l="1"/>
  <c r="AF101" i="4"/>
  <c r="AE42" i="4"/>
  <c r="AL41" i="4"/>
  <c r="AL41" i="6"/>
  <c r="AE42" i="6"/>
  <c r="Y102" i="6"/>
  <c r="AF101" i="6"/>
  <c r="AD42" i="4" l="1"/>
  <c r="Y25" i="4" s="1"/>
  <c r="AF42" i="4"/>
  <c r="Z102" i="4"/>
  <c r="X102" i="4"/>
  <c r="X102" i="6"/>
  <c r="Z102" i="6"/>
  <c r="AD42" i="6"/>
  <c r="Y25" i="6" s="1"/>
  <c r="AF42" i="6"/>
  <c r="S102" i="4" l="1"/>
  <c r="T102" i="4" s="1"/>
  <c r="Z101" i="4"/>
  <c r="X25" i="4"/>
  <c r="Z25" i="4"/>
  <c r="X25" i="6"/>
  <c r="Z25" i="6"/>
  <c r="Z101" i="6"/>
  <c r="S102" i="6"/>
  <c r="S42" i="4" l="1"/>
  <c r="Z24" i="4"/>
  <c r="R102" i="4"/>
  <c r="T101" i="4" s="1"/>
  <c r="R102" i="6"/>
  <c r="T101" i="6" s="1"/>
  <c r="T102" i="6"/>
  <c r="S42" i="6"/>
  <c r="Z24" i="6"/>
  <c r="R42" i="4" l="1"/>
  <c r="T42" i="4"/>
  <c r="T42" i="6"/>
  <c r="R42" i="6"/>
  <c r="M80" i="4" l="1"/>
  <c r="T41" i="4"/>
  <c r="M80" i="6"/>
  <c r="T41" i="6"/>
  <c r="E24" i="4" l="1"/>
  <c r="M24" i="2"/>
  <c r="K25" i="2" s="1"/>
  <c r="M25" i="2" s="1"/>
  <c r="K26" i="2" s="1"/>
  <c r="M26" i="2" s="1"/>
  <c r="M28" i="2"/>
  <c r="K29" i="2" s="1"/>
  <c r="M29" i="2" l="1"/>
  <c r="M5" i="2"/>
  <c r="K30" i="2" l="1"/>
  <c r="M30" i="2" s="1"/>
  <c r="K31" i="2" s="1"/>
  <c r="M31" i="2" s="1"/>
  <c r="K32" i="2" s="1"/>
  <c r="M32" i="2" s="1"/>
  <c r="K33" i="2" s="1"/>
  <c r="M33" i="2" s="1"/>
  <c r="K34" i="2" s="1"/>
  <c r="M34" i="2" s="1"/>
  <c r="K35" i="2" s="1"/>
  <c r="M35" i="2" s="1"/>
  <c r="K37" i="2" l="1"/>
  <c r="M37" i="2" s="1"/>
  <c r="M27" i="2" s="1"/>
  <c r="K36" i="2"/>
  <c r="M36" i="2" s="1"/>
</calcChain>
</file>

<file path=xl/sharedStrings.xml><?xml version="1.0" encoding="utf-8"?>
<sst xmlns="http://schemas.openxmlformats.org/spreadsheetml/2006/main" count="669" uniqueCount="224">
  <si>
    <t>INICIO DEL PROYECTO</t>
  </si>
  <si>
    <t>FIN DEL PROYECTO</t>
  </si>
  <si>
    <t>ACTIVIDADES</t>
  </si>
  <si>
    <t>RESPONSABLE 1</t>
  </si>
  <si>
    <t>RESPONSABLE 2</t>
  </si>
  <si>
    <t>RESPONSABLE 3</t>
  </si>
  <si>
    <t>RESPONSABLE 4</t>
  </si>
  <si>
    <t>RESPONSABLE 5</t>
  </si>
  <si>
    <t xml:space="preserve">AVANCE DE LA EJECUCION </t>
  </si>
  <si>
    <t>PRODUCTO DE LA ACTIVIDAD</t>
  </si>
  <si>
    <t xml:space="preserve">Fecha inicio </t>
  </si>
  <si>
    <t>Duración en días</t>
  </si>
  <si>
    <t>Fecha fin</t>
  </si>
  <si>
    <t>1.1 Proponer ideas de proyectos orientados a la ingenieria de software</t>
  </si>
  <si>
    <t>1.[Daniela Muñoz]</t>
  </si>
  <si>
    <t>2.[Julio Lara]</t>
  </si>
  <si>
    <t>3.[Juan Felipe]</t>
  </si>
  <si>
    <t>4.[Karen Baldovino]</t>
  </si>
  <si>
    <t>5.[Andres Felipe]</t>
  </si>
  <si>
    <t>6.[Cristian Benitez]</t>
  </si>
  <si>
    <t>Doc integrador, Presentacion Ideas de proyecto</t>
  </si>
  <si>
    <t>1.2 Realizar análisis y ponderación de decisión de la idea</t>
  </si>
  <si>
    <t>Doc integrador, Presentacion Analisis decisión</t>
  </si>
  <si>
    <t>1.3 Definir cobertura de funcionamiento geográfico de la plataforma (Alcance)</t>
  </si>
  <si>
    <t>Doc integrador</t>
  </si>
  <si>
    <t>1.4 Definir el perfil de usuarios finales (Alcance)</t>
  </si>
  <si>
    <t>1.5 análisis de interesados</t>
  </si>
  <si>
    <t>1.6 Realizar estado del arte (Primer acercamiento)</t>
  </si>
  <si>
    <t>1.7 Definir el alcance preliminar, Estado del arte, Planteamiento del problema y Formulación del problema</t>
  </si>
  <si>
    <t>1.8 Realizar análisis DOFA referente la competencia</t>
  </si>
  <si>
    <t>1.9 Calcular la proyección preliminar del Retorno de Inversión</t>
  </si>
  <si>
    <t xml:space="preserve">Doc integrador, Hoja de Calculo Proyeccion ROI </t>
  </si>
  <si>
    <t>1.10 Definir las contribuciones de conocimiento de las áreas de tecnología aplicada USB</t>
  </si>
  <si>
    <t>Doc integrador, Presentacion Contribuciones</t>
  </si>
  <si>
    <t>1.11 Realizar cronograma de actividades</t>
  </si>
  <si>
    <t>Doc integrador, Hoja de Calculo Diagrama Gantt</t>
  </si>
  <si>
    <t>1.12 Definir indicadores de ejecución de la actividad</t>
  </si>
  <si>
    <t>1.13 Definir duracion de actividades, y red CPM</t>
  </si>
  <si>
    <t>1.14 Definir ruta critica</t>
  </si>
  <si>
    <t>1.15 Realizar matriz de riesgos del proyecto</t>
  </si>
  <si>
    <t>Doc integrador, matriz de alternativas de pago</t>
  </si>
  <si>
    <t>1.17 Definir y desarrollar la tecnica de levantamiento de informacion (Entrevista)</t>
  </si>
  <si>
    <t>Doc integrador, plantilla de encuenta y/o entrevista</t>
  </si>
  <si>
    <t>1.18 definir los requerimientos funcionales de DB</t>
  </si>
  <si>
    <t>Doc integrador, Diagramas E:R</t>
  </si>
  <si>
    <t>1.19 definir los requerimientos no funcionales de DB</t>
  </si>
  <si>
    <t>1.20 definir los requerimientos fisicos e infraestructura</t>
  </si>
  <si>
    <t>1.21 Realizar el modelado conceptual del la DB</t>
  </si>
  <si>
    <t>2.00 [DISEÑO] DESARROLLO DE CONCEPTO</t>
  </si>
  <si>
    <t>2.1 Realizar el modelado logico del la DB</t>
  </si>
  <si>
    <t>Doc integrador, Diagrama logico</t>
  </si>
  <si>
    <t>2.2 Normalizar modelado fisico (Primera forma Normal)</t>
  </si>
  <si>
    <t>Doc integrador, Diagrama logico en 1ra FN</t>
  </si>
  <si>
    <t>2.3 Normalizar modelado fisico (Segunda forma Normal)</t>
  </si>
  <si>
    <t>2.4 Normalizar modelado fisico (Tercera forma Normal)</t>
  </si>
  <si>
    <t>2.5 Implementar MSDB</t>
  </si>
  <si>
    <t>Doc integrador, listado de metodos de consulta</t>
  </si>
  <si>
    <t>Doc integrador, diseños de mockups index.ktml</t>
  </si>
  <si>
    <t xml:space="preserve">Doc integrador, diseños de mockups </t>
  </si>
  <si>
    <t>Doc integrador, Listado de Atributos de calidad</t>
  </si>
  <si>
    <t xml:space="preserve">3.00 [DISEÑO] </t>
  </si>
  <si>
    <t>3.1 Definir los atributos de calidad.</t>
  </si>
  <si>
    <t>Doc integrador, Listado de Objetos y Atributos</t>
  </si>
  <si>
    <t>3.2 Definir los objetos.</t>
  </si>
  <si>
    <t>Doc integrador, Listado de eventos de la aplicación</t>
  </si>
  <si>
    <t>3.3 Definir los atributos de los objetos.</t>
  </si>
  <si>
    <t>Doc integrador, Diagramado UML</t>
  </si>
  <si>
    <t>[Julio Lara]</t>
  </si>
  <si>
    <t>3.5 Establecer la arquitectura generica del software</t>
  </si>
  <si>
    <t>3.6 Establecer la lista de chekeo de los requerimientos de la arquitectura.</t>
  </si>
  <si>
    <t>3.7 Definir las tecnologias de desarrollo backend.</t>
  </si>
  <si>
    <t>Tablas de analisis de tecnologias de desarrollo</t>
  </si>
  <si>
    <t>3.8 Definir las tecnologias de desarrollo fontend.</t>
  </si>
  <si>
    <t>3.9  Diseñar el modelo de la app.</t>
  </si>
  <si>
    <t>3.10 Diseñar y construir el prototipo.</t>
  </si>
  <si>
    <t>3.11 Desarrollar los metodos de consulta.</t>
  </si>
  <si>
    <t>3.12 obtener conocimiento sobre lenguajes de programacion</t>
  </si>
  <si>
    <t>5.0 [PRUEBAS DE CALIDAD]</t>
  </si>
  <si>
    <t>INTEGRANTES DEL PROYECTO</t>
  </si>
  <si>
    <t>PREDECESORA</t>
  </si>
  <si>
    <t>DURACIÓN EN DIAS</t>
  </si>
  <si>
    <t>1.0</t>
  </si>
  <si>
    <t>1.1</t>
  </si>
  <si>
    <t>1.2,1.3</t>
  </si>
  <si>
    <t>1.4</t>
  </si>
  <si>
    <t>1.5</t>
  </si>
  <si>
    <t>1.6</t>
  </si>
  <si>
    <t>1.17</t>
  </si>
  <si>
    <t>1.10</t>
  </si>
  <si>
    <t>1.11</t>
  </si>
  <si>
    <t>1.12</t>
  </si>
  <si>
    <t>1.13</t>
  </si>
  <si>
    <t>1.14</t>
  </si>
  <si>
    <t>1.15</t>
  </si>
  <si>
    <t>1.7,1.8</t>
  </si>
  <si>
    <t>1.18</t>
  </si>
  <si>
    <t>1.9,1.16,1.19</t>
  </si>
  <si>
    <t>1.20</t>
  </si>
  <si>
    <t>1.21</t>
  </si>
  <si>
    <t>2.1</t>
  </si>
  <si>
    <t>2.2,2.3,2.4</t>
  </si>
  <si>
    <t>2.5</t>
  </si>
  <si>
    <t>2.6</t>
  </si>
  <si>
    <t>2.7</t>
  </si>
  <si>
    <t>3.12</t>
  </si>
  <si>
    <t>3.1</t>
  </si>
  <si>
    <t>3.7</t>
  </si>
  <si>
    <t>3.8</t>
  </si>
  <si>
    <t>3.3,3.4</t>
  </si>
  <si>
    <t>3.2,3.4</t>
  </si>
  <si>
    <t>3.5,3.6</t>
  </si>
  <si>
    <t>3.9</t>
  </si>
  <si>
    <t>3.10</t>
  </si>
  <si>
    <t>2.8,2.9,2.10,2.11</t>
  </si>
  <si>
    <t>1.0 REALIZAR LA FORMULACIÓN DEL PROYECTO</t>
  </si>
  <si>
    <t>1.2</t>
  </si>
  <si>
    <t>1.2 Realizar analisis y ponderacion de decisión de la idea</t>
  </si>
  <si>
    <t>1.3</t>
  </si>
  <si>
    <t>1.7</t>
  </si>
  <si>
    <t>1.7 Definir el alcance preliminar, Estado del arte, Planteamiento del problema y Formulacion del problema</t>
  </si>
  <si>
    <t>1.8</t>
  </si>
  <si>
    <t>1.8 Realizar analisis DOFA referente la competencia</t>
  </si>
  <si>
    <t>1.9</t>
  </si>
  <si>
    <t>1.9 Calcular la proyecccion preliminar del Retorno de Inversion</t>
  </si>
  <si>
    <t>1.10 Definir las contribuciones de conocimiento de las areas de tecnologia aplicada USB</t>
  </si>
  <si>
    <t>1.12 Definir indicadores de ejecucion de la actividad</t>
  </si>
  <si>
    <t>1.16</t>
  </si>
  <si>
    <t>1.16 Definir las acciones de minimizacion</t>
  </si>
  <si>
    <t>1.19</t>
  </si>
  <si>
    <t>2.0</t>
  </si>
  <si>
    <t>2.2</t>
  </si>
  <si>
    <t>2.3</t>
  </si>
  <si>
    <t>2.4</t>
  </si>
  <si>
    <t>2.6 Determinar los metodos de consulta</t>
  </si>
  <si>
    <t>2.7 Crear y clasificar el contenido de index.html (mockups)</t>
  </si>
  <si>
    <t>2.8</t>
  </si>
  <si>
    <t>2.8 Crear y clasificar el contenido html para testimonios y reseñas (mockups)</t>
  </si>
  <si>
    <t>2.9</t>
  </si>
  <si>
    <t>2.9 Implementar espacio donde el usuario pueda contactarnos o indicando como y por que medio</t>
  </si>
  <si>
    <t>2.10</t>
  </si>
  <si>
    <t xml:space="preserve">2.10 Evaluar competencias directas o indirectas </t>
  </si>
  <si>
    <t>2.11</t>
  </si>
  <si>
    <t xml:space="preserve">2.11 Elavorar ventajas que tiene el proyecto con la copetencia </t>
  </si>
  <si>
    <t>3.0</t>
  </si>
  <si>
    <t>3.00 [DISEÑO] ARQUITECTURA</t>
  </si>
  <si>
    <t>3.2</t>
  </si>
  <si>
    <t>3.3</t>
  </si>
  <si>
    <t>3.4</t>
  </si>
  <si>
    <t>3.4 Definir los eventos asociados al funcionamiento.</t>
  </si>
  <si>
    <t>3.5</t>
  </si>
  <si>
    <t>3.6</t>
  </si>
  <si>
    <t>3.11</t>
  </si>
  <si>
    <t>FASE FORMULACIÓN DEL PROYECTO</t>
  </si>
  <si>
    <t>POR COMPLETAR</t>
  </si>
  <si>
    <t xml:space="preserve">2.11 Elaborar ventajas que tiene el proyecto con la competencia </t>
  </si>
  <si>
    <t xml:space="preserve"> </t>
  </si>
  <si>
    <t>6.[Catalina]</t>
  </si>
  <si>
    <t>Proponer ideas de proyectos orientados a la ingenieria de software</t>
  </si>
  <si>
    <t>Realizar análisis y ponderación de decisión de la idea</t>
  </si>
  <si>
    <t>Definir cobertura de funcionamiento geográfico de la plataforma (Alcance)</t>
  </si>
  <si>
    <t>Definir el perfil de usuarios finales (Alcance)</t>
  </si>
  <si>
    <t>Realizar estado del arte (Primer acercamiento)</t>
  </si>
  <si>
    <t>Definir el alcance preliminar, Estado del arte, Planteamiento del problema y Formulación del problem</t>
  </si>
  <si>
    <t>Realizar análisis DOFA referente la competencia</t>
  </si>
  <si>
    <t>Calcular la proyección preliminar del Retorno de Inversión</t>
  </si>
  <si>
    <t>Definir las contribuciones de conocimiento de las áreas de tecnología aplicada USB</t>
  </si>
  <si>
    <t>Realizar cronograma de actividades</t>
  </si>
  <si>
    <t>Definir indicadores de ejecución de la actividad</t>
  </si>
  <si>
    <t>Definir duracion de actividades, y red CPM</t>
  </si>
  <si>
    <t>Definir ruta critica</t>
  </si>
  <si>
    <t>Realizar matriz de riesgos del proyecto</t>
  </si>
  <si>
    <t>Definir las acciones de minimizacion de riesgos</t>
  </si>
  <si>
    <t>Definir y desarrollar la tecnica de levantamiento de informacion (Entrevista)</t>
  </si>
  <si>
    <t>definir los requerimientos funcionales de DB</t>
  </si>
  <si>
    <t>definir los requerimientos no funcionales de DB</t>
  </si>
  <si>
    <t>definir los requerimientos fisicos e infraestructura</t>
  </si>
  <si>
    <t>Revisar y actualizar Modelo de base de datos (M.E.R, D.E.R, Diccionario de Datos)</t>
  </si>
  <si>
    <t>Implementar MSDB</t>
  </si>
  <si>
    <t>Normalizar modelo relacional</t>
  </si>
  <si>
    <t>Implementar procedimientos almacenados (Creacion y actualizacion).</t>
  </si>
  <si>
    <t>Realizar insercion de registros [Insert Into]</t>
  </si>
  <si>
    <t>Crear un logotipo</t>
  </si>
  <si>
    <t>Diseniar Scketch</t>
  </si>
  <si>
    <t>Diseniar mockup</t>
  </si>
  <si>
    <t>Implementar tecnologias front End HTML, CSS, y Javascript</t>
  </si>
  <si>
    <t>y actualizar documento de implementacion de proyectos</t>
  </si>
  <si>
    <t>documentacion UML</t>
  </si>
  <si>
    <t>actualizar cronograma</t>
  </si>
  <si>
    <t>actualizar Matriz de riesgos</t>
  </si>
  <si>
    <t>actualizar Base de datos</t>
  </si>
  <si>
    <t>actualizar documento de implementacion de proyectos</t>
  </si>
  <si>
    <t>funciones y triggers CRUD</t>
  </si>
  <si>
    <t>[DESARROLLO] EJECUCION</t>
  </si>
  <si>
    <t>disenio web responsive</t>
  </si>
  <si>
    <t>tecnicas de animacion</t>
  </si>
  <si>
    <t>el dasarrollo de modulos</t>
  </si>
  <si>
    <t>integrar interfaz de metodos de pago.</t>
  </si>
  <si>
    <t>Comprar licenciamiento en la nube (adquisiciones).</t>
  </si>
  <si>
    <t>Pagar gastos de administracion y servicios (adquisiciones).</t>
  </si>
  <si>
    <t>Obtener una licencia de software (adquisiciones).</t>
  </si>
  <si>
    <t>Legalizar la aplicacion (adquisiciones)</t>
  </si>
  <si>
    <t>Realizar pruebas de experiencia del usuario.</t>
  </si>
  <si>
    <t>Realizar pruebas de calidad de imagen y color.</t>
  </si>
  <si>
    <t>Realizar prueba de la navegabilidad de la pagina web.</t>
  </si>
  <si>
    <t>Realizar Pruebas de funcionalidad en todos los navegadores, IE, firefox, Zafari, Chrome</t>
  </si>
  <si>
    <t>Realizar prueba de contenido.</t>
  </si>
  <si>
    <t>Realizar pruebas de seguridad.</t>
  </si>
  <si>
    <t>Realizar pruebas de enlaces externos e internos.</t>
  </si>
  <si>
    <t xml:space="preserve">Analizar y hacer pruebas del codigo del front-end </t>
  </si>
  <si>
    <t xml:space="preserve">Documentacion sobre el desarrollo del software </t>
  </si>
  <si>
    <t>actualizar documento de implementacion de proyectos y mahara</t>
  </si>
  <si>
    <t>Alimentar informacion de proyecto en sharepoint</t>
  </si>
  <si>
    <t>2.00 [DISEÑO] DESARROLLO CONCEPTO</t>
  </si>
  <si>
    <t>Obtener dominio, hosting (adquisiciones).</t>
  </si>
  <si>
    <t>7.[Catalina]</t>
  </si>
  <si>
    <t>Realizar análisis de interesados</t>
  </si>
  <si>
    <t>Realizar el modelado DB entidad - relación</t>
  </si>
  <si>
    <t>Actualizacion archivo ticketimev7.sql</t>
  </si>
  <si>
    <t>Actualizar FRONT END</t>
  </si>
  <si>
    <t>Conectar DB con interfaz de usuario</t>
  </si>
  <si>
    <t>matriz de interesados método COCREAR</t>
  </si>
  <si>
    <t>Documento Integrador método COCREAR</t>
  </si>
  <si>
    <t>Ejecutado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</si>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</sst>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4" borderId="5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2" fillId="0" borderId="5" xfId="0" applyFont="1" applyBorder="1" applyAlignment="1">
      <alignment horizontal="center"/>
    </xf>
    <xf numFmtId="15" fontId="2" fillId="0" borderId="5" xfId="0" applyNumberFormat="1" applyFont="1" applyBorder="1"/>
    <xf numFmtId="0" fontId="0" fillId="5" borderId="3" xfId="0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5" fillId="0" borderId="5" xfId="0" applyFont="1" applyBorder="1" applyAlignment="1">
      <alignment horizontal="right"/>
    </xf>
    <xf numFmtId="14" fontId="6" fillId="5" borderId="5" xfId="0" applyNumberFormat="1" applyFont="1" applyFill="1" applyBorder="1"/>
    <xf numFmtId="0" fontId="0" fillId="3" borderId="3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5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6" xfId="0" applyNumberFormat="1" applyBorder="1"/>
    <xf numFmtId="9" fontId="0" fillId="0" borderId="10" xfId="0" applyNumberFormat="1" applyBorder="1"/>
    <xf numFmtId="0" fontId="8" fillId="5" borderId="13" xfId="0" applyFont="1" applyFill="1" applyBorder="1"/>
    <xf numFmtId="0" fontId="8" fillId="5" borderId="5" xfId="0" applyFont="1" applyFill="1" applyBorder="1"/>
    <xf numFmtId="15" fontId="0" fillId="0" borderId="5" xfId="0" applyNumberFormat="1" applyBorder="1"/>
    <xf numFmtId="15" fontId="0" fillId="0" borderId="7" xfId="0" applyNumberFormat="1" applyBorder="1"/>
    <xf numFmtId="0" fontId="0" fillId="0" borderId="13" xfId="0" applyBorder="1" applyAlignment="1">
      <alignment horizontal="center"/>
    </xf>
    <xf numFmtId="15" fontId="0" fillId="0" borderId="1" xfId="0" applyNumberFormat="1" applyBorder="1"/>
    <xf numFmtId="15" fontId="0" fillId="0" borderId="17" xfId="0" applyNumberFormat="1" applyBorder="1"/>
    <xf numFmtId="15" fontId="0" fillId="0" borderId="18" xfId="0" applyNumberFormat="1" applyBorder="1"/>
    <xf numFmtId="0" fontId="0" fillId="0" borderId="1" xfId="0" applyBorder="1"/>
    <xf numFmtId="9" fontId="0" fillId="0" borderId="20" xfId="0" applyNumberFormat="1" applyBorder="1"/>
    <xf numFmtId="9" fontId="0" fillId="0" borderId="19" xfId="0" applyNumberFormat="1" applyBorder="1"/>
    <xf numFmtId="0" fontId="0" fillId="0" borderId="3" xfId="0" applyBorder="1" applyAlignment="1">
      <alignment horizontal="center"/>
    </xf>
    <xf numFmtId="9" fontId="8" fillId="5" borderId="5" xfId="1" applyFont="1" applyFill="1" applyBorder="1"/>
    <xf numFmtId="15" fontId="6" fillId="5" borderId="5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0" fillId="0" borderId="6" xfId="0" applyBorder="1"/>
    <xf numFmtId="0" fontId="8" fillId="5" borderId="22" xfId="0" applyFont="1" applyFill="1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9" fontId="0" fillId="0" borderId="11" xfId="0" applyNumberFormat="1" applyBorder="1"/>
    <xf numFmtId="0" fontId="0" fillId="6" borderId="5" xfId="0" applyFill="1" applyBorder="1"/>
    <xf numFmtId="0" fontId="0" fillId="6" borderId="6" xfId="0" applyFill="1" applyBorder="1"/>
    <xf numFmtId="0" fontId="0" fillId="0" borderId="22" xfId="0" applyBorder="1"/>
    <xf numFmtId="0" fontId="0" fillId="0" borderId="5" xfId="0" applyBorder="1" applyAlignment="1">
      <alignment horizontal="right"/>
    </xf>
    <xf numFmtId="0" fontId="0" fillId="5" borderId="3" xfId="0" applyFill="1" applyBorder="1"/>
    <xf numFmtId="0" fontId="0" fillId="5" borderId="4" xfId="0" applyFill="1" applyBorder="1"/>
    <xf numFmtId="0" fontId="8" fillId="5" borderId="21" xfId="0" applyFont="1" applyFill="1" applyBorder="1" applyAlignment="1">
      <alignment horizontal="right"/>
    </xf>
    <xf numFmtId="0" fontId="9" fillId="4" borderId="1" xfId="0" applyFont="1" applyFill="1" applyBorder="1"/>
    <xf numFmtId="0" fontId="10" fillId="7" borderId="5" xfId="0" applyFont="1" applyFill="1" applyBorder="1"/>
    <xf numFmtId="0" fontId="11" fillId="8" borderId="22" xfId="0" applyFont="1" applyFill="1" applyBorder="1"/>
    <xf numFmtId="0" fontId="11" fillId="8" borderId="5" xfId="0" applyFont="1" applyFill="1" applyBorder="1"/>
    <xf numFmtId="0" fontId="11" fillId="9" borderId="5" xfId="0" applyFont="1" applyFill="1" applyBorder="1"/>
    <xf numFmtId="0" fontId="11" fillId="9" borderId="22" xfId="0" applyFont="1" applyFill="1" applyBorder="1"/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2" fillId="0" borderId="0" xfId="0" applyFont="1" applyAlignment="1">
      <alignment horizontal="left" vertical="center" indent="4"/>
    </xf>
    <xf numFmtId="0" fontId="0" fillId="10" borderId="0" xfId="0" applyFill="1"/>
    <xf numFmtId="0" fontId="5" fillId="0" borderId="13" xfId="0" applyFont="1" applyBorder="1"/>
    <xf numFmtId="9" fontId="5" fillId="0" borderId="16" xfId="0" applyNumberFormat="1" applyFont="1" applyBorder="1"/>
    <xf numFmtId="0" fontId="8" fillId="2" borderId="5" xfId="0" applyFont="1" applyFill="1" applyBorder="1" applyAlignment="1">
      <alignment horizontal="left"/>
    </xf>
    <xf numFmtId="0" fontId="13" fillId="0" borderId="5" xfId="0" applyFont="1" applyBorder="1" applyAlignment="1">
      <alignment horizontal="center"/>
    </xf>
    <xf numFmtId="9" fontId="5" fillId="0" borderId="6" xfId="0" applyNumberFormat="1" applyFont="1" applyBorder="1"/>
    <xf numFmtId="0" fontId="8" fillId="2" borderId="3" xfId="0" applyFont="1" applyFill="1" applyBorder="1" applyAlignment="1">
      <alignment horizontal="left"/>
    </xf>
    <xf numFmtId="9" fontId="5" fillId="0" borderId="10" xfId="0" applyNumberFormat="1" applyFont="1" applyBorder="1"/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15" xfId="0" applyFont="1" applyBorder="1"/>
    <xf numFmtId="0" fontId="5" fillId="0" borderId="21" xfId="0" applyFont="1" applyBorder="1"/>
    <xf numFmtId="0" fontId="0" fillId="0" borderId="13" xfId="0" applyBorder="1"/>
    <xf numFmtId="0" fontId="0" fillId="6" borderId="13" xfId="0" applyFill="1" applyBorder="1"/>
    <xf numFmtId="9" fontId="0" fillId="0" borderId="26" xfId="0" applyNumberFormat="1" applyBorder="1"/>
    <xf numFmtId="9" fontId="5" fillId="0" borderId="5" xfId="0" applyNumberFormat="1" applyFont="1" applyBorder="1"/>
    <xf numFmtId="9" fontId="0" fillId="0" borderId="5" xfId="0" applyNumberFormat="1" applyBorder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3" borderId="8" xfId="0" applyFont="1" applyFill="1" applyBorder="1" applyAlignment="1">
      <alignment horizontal="left" vertical="center" wrapText="1"/>
    </xf>
    <xf numFmtId="0" fontId="0" fillId="3" borderId="12" xfId="0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0" fillId="3" borderId="13" xfId="0" applyFont="1" applyFill="1" applyBorder="1" applyAlignment="1">
      <alignment horizontal="left" vertical="center" wrapText="1"/>
    </xf>
    <xf numFmtId="0" fontId="0" fillId="3" borderId="0" xfId="0" applyFont="1" applyFill="1" applyAlignment="1">
      <alignment horizontal="left" vertical="center" wrapText="1"/>
    </xf>
    <xf numFmtId="0" fontId="0" fillId="3" borderId="15" xfId="0" applyFont="1" applyFill="1" applyBorder="1" applyAlignment="1">
      <alignment horizontal="left" vertical="center" wrapText="1"/>
    </xf>
    <xf numFmtId="0" fontId="0" fillId="3" borderId="10" xfId="0" applyFont="1" applyFill="1" applyBorder="1" applyAlignment="1">
      <alignment horizontal="left" vertical="center" wrapText="1"/>
    </xf>
    <xf numFmtId="0" fontId="0" fillId="3" borderId="16" xfId="0" applyFont="1" applyFill="1" applyBorder="1" applyAlignment="1">
      <alignment horizontal="left" vertical="center" wrapText="1"/>
    </xf>
    <xf numFmtId="0" fontId="0" fillId="3" borderId="21" xfId="0" applyFont="1" applyFill="1" applyBorder="1" applyAlignment="1">
      <alignment horizontal="left" vertical="center" wrapText="1"/>
    </xf>
    <xf numFmtId="14" fontId="13" fillId="2" borderId="5" xfId="0" applyNumberFormat="1" applyFont="1" applyFill="1" applyBorder="1"/>
    <xf numFmtId="0" fontId="0" fillId="10" borderId="5" xfId="0" applyFill="1" applyBorder="1"/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DIAGRAMA DE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ACTIVIDADES!$C$5:$C$66</c:f>
              <c:strCache>
                <c:ptCount val="62"/>
                <c:pt idx="0">
                  <c:v>1.0 REALIZAR LA FORMULACIÓN DEL PROYECTO</c:v>
                </c:pt>
                <c:pt idx="1">
                  <c:v>Proponer ideas de proyectos orientados a la ingenieria de software</c:v>
                </c:pt>
                <c:pt idx="2">
                  <c:v>Realizar análisis y ponderación de decisión de la idea</c:v>
                </c:pt>
                <c:pt idx="3">
                  <c:v>Definir cobertura de funcionamiento geográfico de la plataforma (Alcance)</c:v>
                </c:pt>
                <c:pt idx="4">
                  <c:v>Definir el perfil de usuarios finales (Alcance)</c:v>
                </c:pt>
                <c:pt idx="5">
                  <c:v>Realizar análisis de interesados</c:v>
                </c:pt>
                <c:pt idx="6">
                  <c:v>Realizar estado del arte (Primer acercamiento)</c:v>
                </c:pt>
                <c:pt idx="7">
                  <c:v>Definir el alcance preliminar, Estado del arte, Planteamiento del problema y Formulación del problem</c:v>
                </c:pt>
                <c:pt idx="8">
                  <c:v>Realizar análisis DOFA referente la competencia</c:v>
                </c:pt>
                <c:pt idx="9">
                  <c:v>Calcular la proyección preliminar del Retorno de Inversión</c:v>
                </c:pt>
                <c:pt idx="10">
                  <c:v>Definir las contribuciones de conocimiento de las áreas de tecnología aplicada USB</c:v>
                </c:pt>
                <c:pt idx="11">
                  <c:v>Realizar cronograma de actividades</c:v>
                </c:pt>
                <c:pt idx="12">
                  <c:v>Definir indicadores de ejecución de la actividad</c:v>
                </c:pt>
                <c:pt idx="13">
                  <c:v>Definir duracion de actividades, y red CPM</c:v>
                </c:pt>
                <c:pt idx="14">
                  <c:v>Definir ruta critica</c:v>
                </c:pt>
                <c:pt idx="15">
                  <c:v>Realizar matriz de riesgos del proyecto</c:v>
                </c:pt>
                <c:pt idx="16">
                  <c:v>Definir las acciones de minimizacion de riesgos</c:v>
                </c:pt>
                <c:pt idx="17">
                  <c:v>Definir y desarrollar la tecnica de levantamiento de informacion (Entrevista)</c:v>
                </c:pt>
                <c:pt idx="18">
                  <c:v>definir los requerimientos funcionales de DB</c:v>
                </c:pt>
                <c:pt idx="19">
                  <c:v>definir los requerimientos no funcionales de DB</c:v>
                </c:pt>
                <c:pt idx="20">
                  <c:v>definir los requerimientos fisicos e infraestructura</c:v>
                </c:pt>
                <c:pt idx="21">
                  <c:v>Realizar el modelado DB entidad - relación</c:v>
                </c:pt>
                <c:pt idx="22">
                  <c:v>2.00 [DISEÑO] DESARROLLO CONCEPTO</c:v>
                </c:pt>
                <c:pt idx="23">
                  <c:v>Revisar y actualizar Modelo de base de datos (M.E.R, D.E.R, Diccionario de Datos)</c:v>
                </c:pt>
                <c:pt idx="24">
                  <c:v>Implementar MSDB</c:v>
                </c:pt>
                <c:pt idx="25">
                  <c:v>Normalizar modelo relacional</c:v>
                </c:pt>
                <c:pt idx="26">
                  <c:v>Implementar procedimientos almacenados (Creacion y actualizacion).</c:v>
                </c:pt>
                <c:pt idx="27">
                  <c:v>Realizar insercion de registros [Insert Into]</c:v>
                </c:pt>
                <c:pt idx="28">
                  <c:v>Crear un logotipo</c:v>
                </c:pt>
                <c:pt idx="29">
                  <c:v>Diseniar Scketch</c:v>
                </c:pt>
                <c:pt idx="30">
                  <c:v>Diseniar mockup</c:v>
                </c:pt>
                <c:pt idx="31">
                  <c:v>actualizar documento de implementacion de proyectos y mahara</c:v>
                </c:pt>
                <c:pt idx="32">
                  <c:v>Implementar tecnologias front End HTML, CSS, y Javascript</c:v>
                </c:pt>
                <c:pt idx="33">
                  <c:v>3.00 [DISEÑO] </c:v>
                </c:pt>
                <c:pt idx="34">
                  <c:v>documentacion UML</c:v>
                </c:pt>
                <c:pt idx="35">
                  <c:v>actualizar cronograma</c:v>
                </c:pt>
                <c:pt idx="36">
                  <c:v>actualizar Matriz de riesgos</c:v>
                </c:pt>
                <c:pt idx="37">
                  <c:v>actualizar Base de datos</c:v>
                </c:pt>
                <c:pt idx="38">
                  <c:v>Alimentar informacion de proyecto en sharepoint</c:v>
                </c:pt>
                <c:pt idx="39">
                  <c:v>actualizar documento de implementacion de proyectos</c:v>
                </c:pt>
                <c:pt idx="40">
                  <c:v>Actualizar FRONT END</c:v>
                </c:pt>
                <c:pt idx="41">
                  <c:v>funciones y triggers CRUD</c:v>
                </c:pt>
                <c:pt idx="42">
                  <c:v>Conectar DB con interfaz de usuario</c:v>
                </c:pt>
                <c:pt idx="43">
                  <c:v>[DESARROLLO] EJECUCION</c:v>
                </c:pt>
                <c:pt idx="44">
                  <c:v>disenio web responsive</c:v>
                </c:pt>
                <c:pt idx="45">
                  <c:v>tecnicas de animacion</c:v>
                </c:pt>
                <c:pt idx="46">
                  <c:v>el dasarrollo de modulos</c:v>
                </c:pt>
                <c:pt idx="47">
                  <c:v>integrar interfaz de metodos de pago.</c:v>
                </c:pt>
                <c:pt idx="48">
                  <c:v>Obtener dominio, hosting (adquisiciones).</c:v>
                </c:pt>
                <c:pt idx="49">
                  <c:v>Comprar licenciamiento en la nube (adquisiciones).</c:v>
                </c:pt>
                <c:pt idx="50">
                  <c:v>Pagar gastos de administracion y servicios (adquisiciones).</c:v>
                </c:pt>
                <c:pt idx="51">
                  <c:v>Obtener una licencia de software (adquisiciones).</c:v>
                </c:pt>
                <c:pt idx="52">
                  <c:v>Legalizar la aplicacion (adquisiciones)</c:v>
                </c:pt>
                <c:pt idx="53">
                  <c:v>y actualizar documento de implementacion de proyectos</c:v>
                </c:pt>
                <c:pt idx="54">
                  <c:v>5.0 [PRUEBAS DE CALIDAD]</c:v>
                </c:pt>
                <c:pt idx="55">
                  <c:v>Realizar pruebas de experiencia del usuario.</c:v>
                </c:pt>
                <c:pt idx="56">
                  <c:v>Realizar pruebas de calidad de imagen y color.</c:v>
                </c:pt>
                <c:pt idx="57">
                  <c:v>Realizar prueba de la navegabilidad de la pagina web.</c:v>
                </c:pt>
                <c:pt idx="58">
                  <c:v>Realizar Pruebas de funcionalidad en todos los navegadores, IE, firefox, Zafari, Chrome</c:v>
                </c:pt>
                <c:pt idx="59">
                  <c:v>Realizar prueba de contenido.</c:v>
                </c:pt>
                <c:pt idx="60">
                  <c:v>Realizar pruebas de seguridad.</c:v>
                </c:pt>
                <c:pt idx="61">
                  <c:v>Realizar pruebas de enlaces externos e internos.</c:v>
                </c:pt>
              </c:strCache>
            </c:strRef>
          </c:cat>
          <c:val>
            <c:numRef>
              <c:f>ACTIVIDADES!$K$5:$K$66</c:f>
              <c:numCache>
                <c:formatCode>m/d/yyyy</c:formatCode>
                <c:ptCount val="62"/>
                <c:pt idx="0">
                  <c:v>44403</c:v>
                </c:pt>
                <c:pt idx="1">
                  <c:v>44403</c:v>
                </c:pt>
                <c:pt idx="2">
                  <c:v>44407</c:v>
                </c:pt>
                <c:pt idx="3">
                  <c:v>44413</c:v>
                </c:pt>
                <c:pt idx="4">
                  <c:v>44416</c:v>
                </c:pt>
                <c:pt idx="5">
                  <c:v>44424</c:v>
                </c:pt>
                <c:pt idx="6">
                  <c:v>44432</c:v>
                </c:pt>
                <c:pt idx="7">
                  <c:v>44439</c:v>
                </c:pt>
                <c:pt idx="8">
                  <c:v>44445</c:v>
                </c:pt>
                <c:pt idx="9">
                  <c:v>44447</c:v>
                </c:pt>
                <c:pt idx="10">
                  <c:v>44452</c:v>
                </c:pt>
                <c:pt idx="11">
                  <c:v>44459</c:v>
                </c:pt>
                <c:pt idx="12">
                  <c:v>44468</c:v>
                </c:pt>
                <c:pt idx="13">
                  <c:v>44473</c:v>
                </c:pt>
                <c:pt idx="14">
                  <c:v>44482</c:v>
                </c:pt>
                <c:pt idx="15">
                  <c:v>44489</c:v>
                </c:pt>
                <c:pt idx="16">
                  <c:v>44491</c:v>
                </c:pt>
                <c:pt idx="17">
                  <c:v>44496</c:v>
                </c:pt>
                <c:pt idx="18">
                  <c:v>44501</c:v>
                </c:pt>
                <c:pt idx="19">
                  <c:v>44508</c:v>
                </c:pt>
                <c:pt idx="20">
                  <c:v>44515</c:v>
                </c:pt>
                <c:pt idx="21">
                  <c:v>44521</c:v>
                </c:pt>
                <c:pt idx="22">
                  <c:v>44597</c:v>
                </c:pt>
                <c:pt idx="23">
                  <c:v>44597</c:v>
                </c:pt>
                <c:pt idx="24">
                  <c:v>44600</c:v>
                </c:pt>
                <c:pt idx="25">
                  <c:v>44615</c:v>
                </c:pt>
                <c:pt idx="26">
                  <c:v>44626</c:v>
                </c:pt>
                <c:pt idx="27">
                  <c:v>44653</c:v>
                </c:pt>
                <c:pt idx="28">
                  <c:v>44664</c:v>
                </c:pt>
                <c:pt idx="29">
                  <c:v>44672</c:v>
                </c:pt>
                <c:pt idx="30">
                  <c:v>44681</c:v>
                </c:pt>
                <c:pt idx="31">
                  <c:v>44688</c:v>
                </c:pt>
                <c:pt idx="32">
                  <c:v>44688</c:v>
                </c:pt>
                <c:pt idx="33">
                  <c:v>44774</c:v>
                </c:pt>
                <c:pt idx="34">
                  <c:v>44774</c:v>
                </c:pt>
                <c:pt idx="35">
                  <c:v>44797</c:v>
                </c:pt>
                <c:pt idx="36">
                  <c:v>44812</c:v>
                </c:pt>
                <c:pt idx="37">
                  <c:v>44827</c:v>
                </c:pt>
                <c:pt idx="38">
                  <c:v>44839</c:v>
                </c:pt>
                <c:pt idx="39">
                  <c:v>44848</c:v>
                </c:pt>
                <c:pt idx="40">
                  <c:v>44861</c:v>
                </c:pt>
                <c:pt idx="41">
                  <c:v>44880</c:v>
                </c:pt>
                <c:pt idx="42">
                  <c:v>44887</c:v>
                </c:pt>
                <c:pt idx="44" formatCode="d\-mmm\-yy">
                  <c:v>0</c:v>
                </c:pt>
                <c:pt idx="45" formatCode="d\-mmm\-yy">
                  <c:v>0</c:v>
                </c:pt>
                <c:pt idx="46" formatCode="d\-mmm\-yy">
                  <c:v>0</c:v>
                </c:pt>
                <c:pt idx="47" formatCode="d\-mmm\-yy">
                  <c:v>0</c:v>
                </c:pt>
                <c:pt idx="48" formatCode="d\-mmm\-yy">
                  <c:v>0</c:v>
                </c:pt>
                <c:pt idx="49" formatCode="d\-mmm\-yy">
                  <c:v>0</c:v>
                </c:pt>
                <c:pt idx="50" formatCode="d\-mmm\-yy">
                  <c:v>0</c:v>
                </c:pt>
                <c:pt idx="51" formatCode="d\-mmm\-yy">
                  <c:v>0</c:v>
                </c:pt>
                <c:pt idx="52" formatCode="d\-mmm\-yy">
                  <c:v>0</c:v>
                </c:pt>
                <c:pt idx="53" formatCode="d\-mmm\-yy">
                  <c:v>0</c:v>
                </c:pt>
                <c:pt idx="55" formatCode="d\-mmm\-yy">
                  <c:v>0</c:v>
                </c:pt>
                <c:pt idx="56" formatCode="d\-mmm\-yy">
                  <c:v>0</c:v>
                </c:pt>
                <c:pt idx="57" formatCode="d\-mmm\-yy">
                  <c:v>0</c:v>
                </c:pt>
                <c:pt idx="58" formatCode="d\-mmm\-yy">
                  <c:v>0</c:v>
                </c:pt>
                <c:pt idx="59" formatCode="d\-mmm\-yy">
                  <c:v>0</c:v>
                </c:pt>
                <c:pt idx="60" formatCode="d\-mmm\-yy">
                  <c:v>0</c:v>
                </c:pt>
                <c:pt idx="61" formatCode="d\-mmm\-yy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E-4033-A3DB-862198F958F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10-421A-A2A3-32F95ED7EB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ACTIVIDADES!$C$5:$C$66</c:f>
              <c:strCache>
                <c:ptCount val="62"/>
                <c:pt idx="0">
                  <c:v>1.0 REALIZAR LA FORMULACIÓN DEL PROYECTO</c:v>
                </c:pt>
                <c:pt idx="1">
                  <c:v>Proponer ideas de proyectos orientados a la ingenieria de software</c:v>
                </c:pt>
                <c:pt idx="2">
                  <c:v>Realizar análisis y ponderación de decisión de la idea</c:v>
                </c:pt>
                <c:pt idx="3">
                  <c:v>Definir cobertura de funcionamiento geográfico de la plataforma (Alcance)</c:v>
                </c:pt>
                <c:pt idx="4">
                  <c:v>Definir el perfil de usuarios finales (Alcance)</c:v>
                </c:pt>
                <c:pt idx="5">
                  <c:v>Realizar análisis de interesados</c:v>
                </c:pt>
                <c:pt idx="6">
                  <c:v>Realizar estado del arte (Primer acercamiento)</c:v>
                </c:pt>
                <c:pt idx="7">
                  <c:v>Definir el alcance preliminar, Estado del arte, Planteamiento del problema y Formulación del problem</c:v>
                </c:pt>
                <c:pt idx="8">
                  <c:v>Realizar análisis DOFA referente la competencia</c:v>
                </c:pt>
                <c:pt idx="9">
                  <c:v>Calcular la proyección preliminar del Retorno de Inversión</c:v>
                </c:pt>
                <c:pt idx="10">
                  <c:v>Definir las contribuciones de conocimiento de las áreas de tecnología aplicada USB</c:v>
                </c:pt>
                <c:pt idx="11">
                  <c:v>Realizar cronograma de actividades</c:v>
                </c:pt>
                <c:pt idx="12">
                  <c:v>Definir indicadores de ejecución de la actividad</c:v>
                </c:pt>
                <c:pt idx="13">
                  <c:v>Definir duracion de actividades, y red CPM</c:v>
                </c:pt>
                <c:pt idx="14">
                  <c:v>Definir ruta critica</c:v>
                </c:pt>
                <c:pt idx="15">
                  <c:v>Realizar matriz de riesgos del proyecto</c:v>
                </c:pt>
                <c:pt idx="16">
                  <c:v>Definir las acciones de minimizacion de riesgos</c:v>
                </c:pt>
                <c:pt idx="17">
                  <c:v>Definir y desarrollar la tecnica de levantamiento de informacion (Entrevista)</c:v>
                </c:pt>
                <c:pt idx="18">
                  <c:v>definir los requerimientos funcionales de DB</c:v>
                </c:pt>
                <c:pt idx="19">
                  <c:v>definir los requerimientos no funcionales de DB</c:v>
                </c:pt>
                <c:pt idx="20">
                  <c:v>definir los requerimientos fisicos e infraestructura</c:v>
                </c:pt>
                <c:pt idx="21">
                  <c:v>Realizar el modelado DB entidad - relación</c:v>
                </c:pt>
                <c:pt idx="22">
                  <c:v>2.00 [DISEÑO] DESARROLLO CONCEPTO</c:v>
                </c:pt>
                <c:pt idx="23">
                  <c:v>Revisar y actualizar Modelo de base de datos (M.E.R, D.E.R, Diccionario de Datos)</c:v>
                </c:pt>
                <c:pt idx="24">
                  <c:v>Implementar MSDB</c:v>
                </c:pt>
                <c:pt idx="25">
                  <c:v>Normalizar modelo relacional</c:v>
                </c:pt>
                <c:pt idx="26">
                  <c:v>Implementar procedimientos almacenados (Creacion y actualizacion).</c:v>
                </c:pt>
                <c:pt idx="27">
                  <c:v>Realizar insercion de registros [Insert Into]</c:v>
                </c:pt>
                <c:pt idx="28">
                  <c:v>Crear un logotipo</c:v>
                </c:pt>
                <c:pt idx="29">
                  <c:v>Diseniar Scketch</c:v>
                </c:pt>
                <c:pt idx="30">
                  <c:v>Diseniar mockup</c:v>
                </c:pt>
                <c:pt idx="31">
                  <c:v>actualizar documento de implementacion de proyectos y mahara</c:v>
                </c:pt>
                <c:pt idx="32">
                  <c:v>Implementar tecnologias front End HTML, CSS, y Javascript</c:v>
                </c:pt>
                <c:pt idx="33">
                  <c:v>3.00 [DISEÑO] </c:v>
                </c:pt>
                <c:pt idx="34">
                  <c:v>documentacion UML</c:v>
                </c:pt>
                <c:pt idx="35">
                  <c:v>actualizar cronograma</c:v>
                </c:pt>
                <c:pt idx="36">
                  <c:v>actualizar Matriz de riesgos</c:v>
                </c:pt>
                <c:pt idx="37">
                  <c:v>actualizar Base de datos</c:v>
                </c:pt>
                <c:pt idx="38">
                  <c:v>Alimentar informacion de proyecto en sharepoint</c:v>
                </c:pt>
                <c:pt idx="39">
                  <c:v>actualizar documento de implementacion de proyectos</c:v>
                </c:pt>
                <c:pt idx="40">
                  <c:v>Actualizar FRONT END</c:v>
                </c:pt>
                <c:pt idx="41">
                  <c:v>funciones y triggers CRUD</c:v>
                </c:pt>
                <c:pt idx="42">
                  <c:v>Conectar DB con interfaz de usuario</c:v>
                </c:pt>
                <c:pt idx="43">
                  <c:v>[DESARROLLO] EJECUCION</c:v>
                </c:pt>
                <c:pt idx="44">
                  <c:v>disenio web responsive</c:v>
                </c:pt>
                <c:pt idx="45">
                  <c:v>tecnicas de animacion</c:v>
                </c:pt>
                <c:pt idx="46">
                  <c:v>el dasarrollo de modulos</c:v>
                </c:pt>
                <c:pt idx="47">
                  <c:v>integrar interfaz de metodos de pago.</c:v>
                </c:pt>
                <c:pt idx="48">
                  <c:v>Obtener dominio, hosting (adquisiciones).</c:v>
                </c:pt>
                <c:pt idx="49">
                  <c:v>Comprar licenciamiento en la nube (adquisiciones).</c:v>
                </c:pt>
                <c:pt idx="50">
                  <c:v>Pagar gastos de administracion y servicios (adquisiciones).</c:v>
                </c:pt>
                <c:pt idx="51">
                  <c:v>Obtener una licencia de software (adquisiciones).</c:v>
                </c:pt>
                <c:pt idx="52">
                  <c:v>Legalizar la aplicacion (adquisiciones)</c:v>
                </c:pt>
                <c:pt idx="53">
                  <c:v>y actualizar documento de implementacion de proyectos</c:v>
                </c:pt>
                <c:pt idx="54">
                  <c:v>5.0 [PRUEBAS DE CALIDAD]</c:v>
                </c:pt>
                <c:pt idx="55">
                  <c:v>Realizar pruebas de experiencia del usuario.</c:v>
                </c:pt>
                <c:pt idx="56">
                  <c:v>Realizar pruebas de calidad de imagen y color.</c:v>
                </c:pt>
                <c:pt idx="57">
                  <c:v>Realizar prueba de la navegabilidad de la pagina web.</c:v>
                </c:pt>
                <c:pt idx="58">
                  <c:v>Realizar Pruebas de funcionalidad en todos los navegadores, IE, firefox, Zafari, Chrome</c:v>
                </c:pt>
                <c:pt idx="59">
                  <c:v>Realizar prueba de contenido.</c:v>
                </c:pt>
                <c:pt idx="60">
                  <c:v>Realizar pruebas de seguridad.</c:v>
                </c:pt>
                <c:pt idx="61">
                  <c:v>Realizar pruebas de enlaces externos e internos.</c:v>
                </c:pt>
              </c:strCache>
            </c:strRef>
          </c:cat>
          <c:val>
            <c:numRef>
              <c:f>ACTIVIDADES!$L$5:$L$66</c:f>
              <c:numCache>
                <c:formatCode>General</c:formatCode>
                <c:ptCount val="62"/>
                <c:pt idx="0">
                  <c:v>125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2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5</c:v>
                </c:pt>
                <c:pt idx="13">
                  <c:v>9</c:v>
                </c:pt>
                <c:pt idx="14">
                  <c:v>7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116</c:v>
                </c:pt>
                <c:pt idx="23">
                  <c:v>3</c:v>
                </c:pt>
                <c:pt idx="24">
                  <c:v>15</c:v>
                </c:pt>
                <c:pt idx="25">
                  <c:v>11</c:v>
                </c:pt>
                <c:pt idx="26">
                  <c:v>27</c:v>
                </c:pt>
                <c:pt idx="27">
                  <c:v>11</c:v>
                </c:pt>
                <c:pt idx="28">
                  <c:v>8</c:v>
                </c:pt>
                <c:pt idx="29">
                  <c:v>9</c:v>
                </c:pt>
                <c:pt idx="30">
                  <c:v>7</c:v>
                </c:pt>
                <c:pt idx="31">
                  <c:v>8</c:v>
                </c:pt>
                <c:pt idx="32">
                  <c:v>17</c:v>
                </c:pt>
                <c:pt idx="33">
                  <c:v>120</c:v>
                </c:pt>
                <c:pt idx="34">
                  <c:v>23</c:v>
                </c:pt>
                <c:pt idx="35">
                  <c:v>15</c:v>
                </c:pt>
                <c:pt idx="36">
                  <c:v>15</c:v>
                </c:pt>
                <c:pt idx="37">
                  <c:v>12</c:v>
                </c:pt>
                <c:pt idx="38">
                  <c:v>9</c:v>
                </c:pt>
                <c:pt idx="39">
                  <c:v>13</c:v>
                </c:pt>
                <c:pt idx="40">
                  <c:v>19</c:v>
                </c:pt>
                <c:pt idx="41">
                  <c:v>7</c:v>
                </c:pt>
                <c:pt idx="42">
                  <c:v>7</c:v>
                </c:pt>
                <c:pt idx="4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DE-4033-A3DB-862198F95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8464143"/>
        <c:axId val="211564431"/>
      </c:barChart>
      <c:catAx>
        <c:axId val="25846414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564431"/>
        <c:crosses val="autoZero"/>
        <c:auto val="1"/>
        <c:lblAlgn val="ctr"/>
        <c:lblOffset val="100"/>
        <c:noMultiLvlLbl val="0"/>
      </c:catAx>
      <c:valAx>
        <c:axId val="211564431"/>
        <c:scaling>
          <c:orientation val="minMax"/>
          <c:max val="45503"/>
          <c:min val="4440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846414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EJECUCION FASE</a:t>
            </a:r>
            <a:r>
              <a:rPr lang="es-419" baseline="0"/>
              <a:t> FORMULACION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D5-4601-A68A-323FDE4EBD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D5-4601-A68A-323FDE4EBD1E}"/>
              </c:ext>
            </c:extLst>
          </c:dPt>
          <c:cat>
            <c:strRef>
              <c:f>'ACTIVIDADES (2)'!$C$5:$C$6</c:f>
              <c:strCache>
                <c:ptCount val="2"/>
                <c:pt idx="0">
                  <c:v>FASE FORMULACIÓN DEL PROYECTO</c:v>
                </c:pt>
                <c:pt idx="1">
                  <c:v>POR COMPLETAR</c:v>
                </c:pt>
              </c:strCache>
            </c:strRef>
          </c:cat>
          <c:val>
            <c:numRef>
              <c:f>'ACTIVIDADES (2)'!$D$5:$D$6</c:f>
              <c:numCache>
                <c:formatCode>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0-410A-8B23-321B0A7CC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EJECUCIÓN HASTA 2022.11.01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'ACT (Hasta III 22.11.01)'!$O$14:$O$15</c:f>
              <c:strCache>
                <c:ptCount val="2"/>
                <c:pt idx="0">
                  <c:v>Ejecutado</c:v>
                </c:pt>
                <c:pt idx="1">
                  <c:v>Pendiente</c:v>
                </c:pt>
              </c:strCache>
            </c:strRef>
          </c:cat>
          <c:val>
            <c:numRef>
              <c:f>'ACT (Hasta III 22.11.01)'!$P$14:$P$15</c:f>
              <c:numCache>
                <c:formatCode>0%</c:formatCode>
                <c:ptCount val="2"/>
                <c:pt idx="0">
                  <c:v>0.94333333333333336</c:v>
                </c:pt>
                <c:pt idx="1">
                  <c:v>5.6666666666666643E-2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4-48F3-A58C-DC6054E52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9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9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9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1"/>
        </a:solidFill>
      </dgm:spPr>
      <dgm:t>
        <a:bodyPr/>
        <a:lstStyle/>
        <a:p>
          <a:r>
            <a:rPr lang="es-CO" sz="1200" b="0" i="0" u="none"/>
            <a:t>1.1 Proponer ideas de proyectos orientados a la ingenieria de software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0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1AD5E97E-0C43-4D4F-B4B0-AAA7CCDE357A}">
      <dgm:prSet custT="1"/>
      <dgm:spPr/>
      <dgm:t>
        <a:bodyPr/>
        <a:lstStyle/>
        <a:p>
          <a:r>
            <a:rPr lang="es-CO" sz="1200" b="0" i="0" u="none"/>
            <a:t>1.9 Calcular la proyecccion preliminar del Retorno de Inversion</a:t>
          </a:r>
          <a:endParaRPr lang="es-CO" sz="1200"/>
        </a:p>
      </dgm:t>
    </dgm:pt>
    <dgm:pt modelId="{0EC6BC85-4CB8-4F75-B1AF-464B9139AA4F}" type="parTrans" cxnId="{45F58994-8D82-4123-8D24-FD5BEC611D96}">
      <dgm:prSet/>
      <dgm:spPr/>
      <dgm:t>
        <a:bodyPr/>
        <a:lstStyle/>
        <a:p>
          <a:endParaRPr lang="es-CO"/>
        </a:p>
      </dgm:t>
    </dgm:pt>
    <dgm:pt modelId="{603A5B84-7035-458E-AE18-7B20734C642F}" type="sibTrans" cxnId="{45F58994-8D82-4123-8D24-FD5BEC611D96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522BDD83-517D-4545-81D8-33C1E2B25B79}" type="pres">
      <dgm:prSet presAssocID="{1AD5E97E-0C43-4D4F-B4B0-AAA7CCDE357A}" presName="centerShape" presStyleLbl="node0" presStyleIdx="0" presStyleCnt="1"/>
      <dgm:spPr/>
    </dgm:pt>
  </dgm:ptLst>
  <dgm:cxnLst>
    <dgm:cxn modelId="{0D553427-EC09-4DC8-AF28-A960BAF60AE7}" type="presOf" srcId="{1AD5E97E-0C43-4D4F-B4B0-AAA7CCDE357A}" destId="{522BDD83-517D-4545-81D8-33C1E2B25B79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45F58994-8D82-4123-8D24-FD5BEC611D96}" srcId="{BFFD7C5A-FE82-4B63-B659-DBA536E8C9F1}" destId="{1AD5E97E-0C43-4D4F-B4B0-AAA7CCDE357A}" srcOrd="0" destOrd="0" parTransId="{0EC6BC85-4CB8-4F75-B1AF-464B9139AA4F}" sibTransId="{603A5B84-7035-458E-AE18-7B20734C642F}"/>
    <dgm:cxn modelId="{4A634002-5EC1-49CB-B3D4-CDB2A1E2346B}" type="presParOf" srcId="{FA10E228-FB30-4CDF-9DAC-5F1DE2293460}" destId="{522BDD83-517D-4545-81D8-33C1E2B25B79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50" minVer="http://schemas.openxmlformats.org/drawingml/2006/diagram"/>
    </a:ext>
  </dgm:extLst>
</dgm:dataModel>
</file>

<file path=xl/diagrams/data1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BA94B280-E518-47E2-B36D-468E92C92060}">
      <dgm:prSet custT="1"/>
      <dgm:spPr/>
      <dgm:t>
        <a:bodyPr/>
        <a:lstStyle/>
        <a:p>
          <a:r>
            <a:rPr lang="es-CO" sz="1200" b="0" i="0" u="none"/>
            <a:t>1.13 Definir duracion de actividades, y red CPM</a:t>
          </a:r>
          <a:endParaRPr lang="es-CO" sz="1200"/>
        </a:p>
      </dgm:t>
    </dgm:pt>
    <dgm:pt modelId="{D78E38E5-10DD-46F8-9D5F-3C72C5CA636E}" type="parTrans" cxnId="{EFB1DA29-AA68-4B58-9ECC-B7A710E5F2D4}">
      <dgm:prSet/>
      <dgm:spPr/>
      <dgm:t>
        <a:bodyPr/>
        <a:lstStyle/>
        <a:p>
          <a:endParaRPr lang="es-CO"/>
        </a:p>
      </dgm:t>
    </dgm:pt>
    <dgm:pt modelId="{53CFB020-0F6C-47CA-A660-98AD8AB58792}" type="sibTrans" cxnId="{EFB1DA29-AA68-4B58-9ECC-B7A710E5F2D4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C6CA8CDC-76C9-4AFB-806D-42FB375F400E}" type="pres">
      <dgm:prSet presAssocID="{BA94B280-E518-47E2-B36D-468E92C92060}" presName="centerShape" presStyleLbl="node0" presStyleIdx="0" presStyleCnt="1"/>
      <dgm:spPr/>
    </dgm:pt>
  </dgm:ptLst>
  <dgm:cxnLst>
    <dgm:cxn modelId="{EFB1DA29-AA68-4B58-9ECC-B7A710E5F2D4}" srcId="{BFFD7C5A-FE82-4B63-B659-DBA536E8C9F1}" destId="{BA94B280-E518-47E2-B36D-468E92C92060}" srcOrd="0" destOrd="0" parTransId="{D78E38E5-10DD-46F8-9D5F-3C72C5CA636E}" sibTransId="{53CFB020-0F6C-47CA-A660-98AD8AB58792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1510498E-3CD0-41FC-8EF7-37C1C201BB9A}" type="presOf" srcId="{BA94B280-E518-47E2-B36D-468E92C92060}" destId="{C6CA8CDC-76C9-4AFB-806D-42FB375F400E}" srcOrd="0" destOrd="0" presId="urn:microsoft.com/office/officeart/2005/8/layout/radial1"/>
    <dgm:cxn modelId="{EFABCCE5-E3F6-4BC2-8FD9-6F4C9D420CD1}" type="presParOf" srcId="{FA10E228-FB30-4CDF-9DAC-5F1DE2293460}" destId="{C6CA8CDC-76C9-4AFB-806D-42FB375F400E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55" minVer="http://schemas.openxmlformats.org/drawingml/2006/diagram"/>
    </a:ext>
  </dgm:extLst>
</dgm:dataModel>
</file>

<file path=xl/diagrams/data1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BC65D087-1559-4C79-BD66-0DFFF637AF85}">
      <dgm:prSet custT="1"/>
      <dgm:spPr/>
      <dgm:t>
        <a:bodyPr/>
        <a:lstStyle/>
        <a:p>
          <a:r>
            <a:rPr lang="es-CO" sz="1200" b="0" i="0" u="none"/>
            <a:t>1.14 Definir ruta critica</a:t>
          </a:r>
          <a:endParaRPr lang="es-CO" sz="1200"/>
        </a:p>
      </dgm:t>
    </dgm:pt>
    <dgm:pt modelId="{6C6A4B54-CBF2-4CC8-9471-48A2EBC7C20F}" type="parTrans" cxnId="{8CA2430E-B082-4D3A-8956-B56F768BF13E}">
      <dgm:prSet/>
      <dgm:spPr/>
      <dgm:t>
        <a:bodyPr/>
        <a:lstStyle/>
        <a:p>
          <a:endParaRPr lang="es-CO"/>
        </a:p>
      </dgm:t>
    </dgm:pt>
    <dgm:pt modelId="{DE9B650E-C1A3-4F08-8F27-D915560755B7}" type="sibTrans" cxnId="{8CA2430E-B082-4D3A-8956-B56F768BF13E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59805C22-D046-404C-A02F-E4176EEDBFC0}" type="pres">
      <dgm:prSet presAssocID="{BC65D087-1559-4C79-BD66-0DFFF637AF85}" presName="centerShape" presStyleLbl="node0" presStyleIdx="0" presStyleCnt="1"/>
      <dgm:spPr/>
    </dgm:pt>
  </dgm:ptLst>
  <dgm:cxnLst>
    <dgm:cxn modelId="{8CA2430E-B082-4D3A-8956-B56F768BF13E}" srcId="{BFFD7C5A-FE82-4B63-B659-DBA536E8C9F1}" destId="{BC65D087-1559-4C79-BD66-0DFFF637AF85}" srcOrd="0" destOrd="0" parTransId="{6C6A4B54-CBF2-4CC8-9471-48A2EBC7C20F}" sibTransId="{DE9B650E-C1A3-4F08-8F27-D915560755B7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EE10B876-E530-45DB-8A06-76A3ED45F9B8}" type="presOf" srcId="{BC65D087-1559-4C79-BD66-0DFFF637AF85}" destId="{59805C22-D046-404C-A02F-E4176EEDBFC0}" srcOrd="0" destOrd="0" presId="urn:microsoft.com/office/officeart/2005/8/layout/radial1"/>
    <dgm:cxn modelId="{FCD2FF12-396D-4461-9821-BEE66DEFBEAE}" type="presParOf" srcId="{FA10E228-FB30-4CDF-9DAC-5F1DE2293460}" destId="{59805C22-D046-404C-A02F-E4176EEDBFC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60" minVer="http://schemas.openxmlformats.org/drawingml/2006/diagram"/>
    </a:ext>
  </dgm:extLst>
</dgm:dataModel>
</file>

<file path=xl/diagrams/data1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9E29EB75-2E2A-4A94-A49A-2A4882ECD5D2}">
      <dgm:prSet custT="1"/>
      <dgm:spPr/>
      <dgm:t>
        <a:bodyPr/>
        <a:lstStyle/>
        <a:p>
          <a:r>
            <a:rPr lang="es-CO" sz="1200" b="0" i="0" u="none"/>
            <a:t>1.15 Realizar matriz de riesgos del proyecto</a:t>
          </a:r>
          <a:endParaRPr lang="es-CO" sz="1200"/>
        </a:p>
      </dgm:t>
    </dgm:pt>
    <dgm:pt modelId="{4B2C7B8D-CFE0-42DC-8849-2120BDAECAEF}" type="parTrans" cxnId="{C88C03B7-DEF1-4F06-97CE-200F304EF5B4}">
      <dgm:prSet/>
      <dgm:spPr/>
      <dgm:t>
        <a:bodyPr/>
        <a:lstStyle/>
        <a:p>
          <a:endParaRPr lang="es-CO"/>
        </a:p>
      </dgm:t>
    </dgm:pt>
    <dgm:pt modelId="{D918BF0D-9F56-4E82-946A-25A9C5590F7A}" type="sibTrans" cxnId="{C88C03B7-DEF1-4F06-97CE-200F304EF5B4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859029B1-49BC-4BFE-9DD1-F0BF78ED953C}" type="pres">
      <dgm:prSet presAssocID="{9E29EB75-2E2A-4A94-A49A-2A4882ECD5D2}" presName="centerShape" presStyleLbl="node0" presStyleIdx="0" presStyleCnt="1"/>
      <dgm:spPr/>
    </dgm:pt>
  </dgm:ptLst>
  <dgm:cxnLst>
    <dgm:cxn modelId="{1CBEB42B-E1A1-40C0-B3A0-DFBECB8EF569}" type="presOf" srcId="{9E29EB75-2E2A-4A94-A49A-2A4882ECD5D2}" destId="{859029B1-49BC-4BFE-9DD1-F0BF78ED953C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C88C03B7-DEF1-4F06-97CE-200F304EF5B4}" srcId="{BFFD7C5A-FE82-4B63-B659-DBA536E8C9F1}" destId="{9E29EB75-2E2A-4A94-A49A-2A4882ECD5D2}" srcOrd="0" destOrd="0" parTransId="{4B2C7B8D-CFE0-42DC-8849-2120BDAECAEF}" sibTransId="{D918BF0D-9F56-4E82-946A-25A9C5590F7A}"/>
    <dgm:cxn modelId="{216A5B53-4DC1-4A55-83A1-57B9C5EF4AAB}" type="presParOf" srcId="{FA10E228-FB30-4CDF-9DAC-5F1DE2293460}" destId="{859029B1-49BC-4BFE-9DD1-F0BF78ED953C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65" minVer="http://schemas.openxmlformats.org/drawingml/2006/diagram"/>
    </a:ext>
  </dgm:extLst>
</dgm:dataModel>
</file>

<file path=xl/diagrams/data1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187D0D43-31BD-44D8-8B8C-C281268774D7}">
      <dgm:prSet custT="1"/>
      <dgm:spPr/>
      <dgm:t>
        <a:bodyPr/>
        <a:lstStyle/>
        <a:p>
          <a:r>
            <a:rPr lang="es-CO" sz="1200" b="0" i="0" u="none"/>
            <a:t>1.16 Definir las acciones de minimizacion</a:t>
          </a:r>
          <a:endParaRPr lang="es-CO" sz="1200"/>
        </a:p>
      </dgm:t>
    </dgm:pt>
    <dgm:pt modelId="{9DDAD905-05E5-48BB-B618-3828AA19CD8E}" type="parTrans" cxnId="{9BB373F9-64E6-4FA1-BFC7-0A6005A139B0}">
      <dgm:prSet/>
      <dgm:spPr/>
      <dgm:t>
        <a:bodyPr/>
        <a:lstStyle/>
        <a:p>
          <a:endParaRPr lang="es-CO"/>
        </a:p>
      </dgm:t>
    </dgm:pt>
    <dgm:pt modelId="{15A4B43D-9F81-4E6A-A92A-ECC720A1C345}" type="sibTrans" cxnId="{9BB373F9-64E6-4FA1-BFC7-0A6005A139B0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464A3F49-7A1F-4FCD-BD6C-89C1A1EB0A8D}" type="pres">
      <dgm:prSet presAssocID="{187D0D43-31BD-44D8-8B8C-C281268774D7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07C1888C-F0B7-4763-89AB-4342DCBD3409}" type="presOf" srcId="{187D0D43-31BD-44D8-8B8C-C281268774D7}" destId="{464A3F49-7A1F-4FCD-BD6C-89C1A1EB0A8D}" srcOrd="0" destOrd="0" presId="urn:microsoft.com/office/officeart/2005/8/layout/radial1"/>
    <dgm:cxn modelId="{9BB373F9-64E6-4FA1-BFC7-0A6005A139B0}" srcId="{BFFD7C5A-FE82-4B63-B659-DBA536E8C9F1}" destId="{187D0D43-31BD-44D8-8B8C-C281268774D7}" srcOrd="0" destOrd="0" parTransId="{9DDAD905-05E5-48BB-B618-3828AA19CD8E}" sibTransId="{15A4B43D-9F81-4E6A-A92A-ECC720A1C345}"/>
    <dgm:cxn modelId="{F663968F-C796-4EBD-88E7-62E4A875AC52}" type="presParOf" srcId="{FA10E228-FB30-4CDF-9DAC-5F1DE2293460}" destId="{464A3F49-7A1F-4FCD-BD6C-89C1A1EB0A8D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70" minVer="http://schemas.openxmlformats.org/drawingml/2006/diagram"/>
    </a:ext>
  </dgm:extLst>
</dgm:dataModel>
</file>

<file path=xl/diagrams/data1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A8C761C9-1A7E-41FA-83F0-B97488F5968A}">
      <dgm:prSet custT="1"/>
      <dgm:spPr/>
      <dgm:t>
        <a:bodyPr/>
        <a:lstStyle/>
        <a:p>
          <a:r>
            <a:rPr lang="es-CO" sz="1200" b="0" i="0" u="none"/>
            <a:t>1.17 Definir y desarrollar la tecnica de levantamiento de informacion (Entrevista)</a:t>
          </a:r>
          <a:endParaRPr lang="es-CO" sz="1200"/>
        </a:p>
      </dgm:t>
    </dgm:pt>
    <dgm:pt modelId="{119B5E8B-1551-4908-A5F1-971779EDDDD3}" type="parTrans" cxnId="{B639147D-404F-4C47-ABCD-5DAEFEC80856}">
      <dgm:prSet/>
      <dgm:spPr/>
      <dgm:t>
        <a:bodyPr/>
        <a:lstStyle/>
        <a:p>
          <a:endParaRPr lang="es-CO"/>
        </a:p>
      </dgm:t>
    </dgm:pt>
    <dgm:pt modelId="{323E65A5-2F46-464B-878A-9915B3700070}" type="sibTrans" cxnId="{B639147D-404F-4C47-ABCD-5DAEFEC80856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66FB2791-1DE5-44B6-A138-B149B7697BAF}" type="pres">
      <dgm:prSet presAssocID="{A8C761C9-1A7E-41FA-83F0-B97488F5968A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B639147D-404F-4C47-ABCD-5DAEFEC80856}" srcId="{BFFD7C5A-FE82-4B63-B659-DBA536E8C9F1}" destId="{A8C761C9-1A7E-41FA-83F0-B97488F5968A}" srcOrd="0" destOrd="0" parTransId="{119B5E8B-1551-4908-A5F1-971779EDDDD3}" sibTransId="{323E65A5-2F46-464B-878A-9915B3700070}"/>
    <dgm:cxn modelId="{7335C393-246B-4A1A-8388-18BBFC5E2C2D}" type="presOf" srcId="{A8C761C9-1A7E-41FA-83F0-B97488F5968A}" destId="{66FB2791-1DE5-44B6-A138-B149B7697BAF}" srcOrd="0" destOrd="0" presId="urn:microsoft.com/office/officeart/2005/8/layout/radial1"/>
    <dgm:cxn modelId="{EC82C7A5-418F-43B0-9AED-B2410EF1A401}" type="presParOf" srcId="{FA10E228-FB30-4CDF-9DAC-5F1DE2293460}" destId="{66FB2791-1DE5-44B6-A138-B149B7697BAF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75" minVer="http://schemas.openxmlformats.org/drawingml/2006/diagram"/>
    </a:ext>
  </dgm:extLst>
</dgm:dataModel>
</file>

<file path=xl/diagrams/data1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A798965-490C-45CF-8488-A91A7874F22A}">
      <dgm:prSet custT="1"/>
      <dgm:spPr/>
      <dgm:t>
        <a:bodyPr/>
        <a:lstStyle/>
        <a:p>
          <a:r>
            <a:rPr lang="es-CO" sz="1200" b="0" i="0" u="none"/>
            <a:t>1.18 definir los requerimientos funcionales de DB</a:t>
          </a:r>
          <a:endParaRPr lang="es-CO" sz="1200"/>
        </a:p>
      </dgm:t>
    </dgm:pt>
    <dgm:pt modelId="{C14CF13A-C5AE-48B5-AB12-C1B0D6A23F1E}" type="parTrans" cxnId="{BC92BBB4-9D91-4360-96E4-E85B5DDB3113}">
      <dgm:prSet/>
      <dgm:spPr/>
      <dgm:t>
        <a:bodyPr/>
        <a:lstStyle/>
        <a:p>
          <a:endParaRPr lang="es-CO"/>
        </a:p>
      </dgm:t>
    </dgm:pt>
    <dgm:pt modelId="{BB6DF0DB-3AFC-4ABF-9DB6-40680BF0FABD}" type="sibTrans" cxnId="{BC92BBB4-9D91-4360-96E4-E85B5DDB3113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5E75FA21-2C5E-402D-8DFB-DAA3677FB316}" type="pres">
      <dgm:prSet presAssocID="{8A798965-490C-45CF-8488-A91A7874F22A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54FDD966-7152-4422-8CD5-4EA79266B880}" type="presOf" srcId="{8A798965-490C-45CF-8488-A91A7874F22A}" destId="{5E75FA21-2C5E-402D-8DFB-DAA3677FB316}" srcOrd="0" destOrd="0" presId="urn:microsoft.com/office/officeart/2005/8/layout/radial1"/>
    <dgm:cxn modelId="{BC92BBB4-9D91-4360-96E4-E85B5DDB3113}" srcId="{BFFD7C5A-FE82-4B63-B659-DBA536E8C9F1}" destId="{8A798965-490C-45CF-8488-A91A7874F22A}" srcOrd="0" destOrd="0" parTransId="{C14CF13A-C5AE-48B5-AB12-C1B0D6A23F1E}" sibTransId="{BB6DF0DB-3AFC-4ABF-9DB6-40680BF0FABD}"/>
    <dgm:cxn modelId="{C4BB1551-6090-4F2B-9936-7EC9C2006DC9}" type="presParOf" srcId="{FA10E228-FB30-4CDF-9DAC-5F1DE2293460}" destId="{5E75FA21-2C5E-402D-8DFB-DAA3677FB316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80" minVer="http://schemas.openxmlformats.org/drawingml/2006/diagram"/>
    </a:ext>
  </dgm:extLst>
</dgm:dataModel>
</file>

<file path=xl/diagrams/data17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621468C-4608-4D12-A057-ACDA6FBF72D5}">
      <dgm:prSet custT="1"/>
      <dgm:spPr/>
      <dgm:t>
        <a:bodyPr/>
        <a:lstStyle/>
        <a:p>
          <a:r>
            <a:rPr lang="es-CO" sz="1200" b="0" i="0" u="none"/>
            <a:t>1.19 definir los requerimientos no funcionales de DB</a:t>
          </a:r>
          <a:endParaRPr lang="es-CO" sz="1200"/>
        </a:p>
      </dgm:t>
    </dgm:pt>
    <dgm:pt modelId="{69554F5C-3DB5-4A98-B6F2-0807867B8D6E}" type="parTrans" cxnId="{BC041EAE-5E2F-4780-977A-0FB49812B694}">
      <dgm:prSet/>
      <dgm:spPr/>
      <dgm:t>
        <a:bodyPr/>
        <a:lstStyle/>
        <a:p>
          <a:endParaRPr lang="es-CO"/>
        </a:p>
      </dgm:t>
    </dgm:pt>
    <dgm:pt modelId="{3837F990-3193-4738-8CBD-D42729435158}" type="sibTrans" cxnId="{BC041EAE-5E2F-4780-977A-0FB49812B694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9323FC1A-3D58-4000-94F5-9686B02CF16D}" type="pres">
      <dgm:prSet presAssocID="{8621468C-4608-4D12-A057-ACDA6FBF72D5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BC041EAE-5E2F-4780-977A-0FB49812B694}" srcId="{BFFD7C5A-FE82-4B63-B659-DBA536E8C9F1}" destId="{8621468C-4608-4D12-A057-ACDA6FBF72D5}" srcOrd="0" destOrd="0" parTransId="{69554F5C-3DB5-4A98-B6F2-0807867B8D6E}" sibTransId="{3837F990-3193-4738-8CBD-D42729435158}"/>
    <dgm:cxn modelId="{888D7CB3-722E-40FF-9138-5262CB1315E7}" type="presOf" srcId="{8621468C-4608-4D12-A057-ACDA6FBF72D5}" destId="{9323FC1A-3D58-4000-94F5-9686B02CF16D}" srcOrd="0" destOrd="0" presId="urn:microsoft.com/office/officeart/2005/8/layout/radial1"/>
    <dgm:cxn modelId="{C0D2CD30-91E5-4AE5-B4CB-F1895BB83753}" type="presParOf" srcId="{FA10E228-FB30-4CDF-9DAC-5F1DE2293460}" destId="{9323FC1A-3D58-4000-94F5-9686B02CF16D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85" minVer="http://schemas.openxmlformats.org/drawingml/2006/diagram"/>
    </a:ext>
  </dgm:extLst>
</dgm:dataModel>
</file>

<file path=xl/diagrams/data18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5CC85DFB-24A2-4E71-97DA-7659036A79DE}">
      <dgm:prSet custT="1"/>
      <dgm:spPr/>
      <dgm:t>
        <a:bodyPr/>
        <a:lstStyle/>
        <a:p>
          <a:r>
            <a:rPr lang="es-CO" sz="1200" b="0" i="0" u="none"/>
            <a:t>1.20 definir los requerimientos fisicos e infraestructura</a:t>
          </a:r>
          <a:endParaRPr lang="es-CO" sz="1200"/>
        </a:p>
      </dgm:t>
    </dgm:pt>
    <dgm:pt modelId="{1DF57E74-7D3A-4204-BC36-8D7AB9E4E398}" type="parTrans" cxnId="{4A6EC926-D3D2-4FCD-A67C-8C4DF3181AE9}">
      <dgm:prSet/>
      <dgm:spPr/>
      <dgm:t>
        <a:bodyPr/>
        <a:lstStyle/>
        <a:p>
          <a:endParaRPr lang="es-CO"/>
        </a:p>
      </dgm:t>
    </dgm:pt>
    <dgm:pt modelId="{F40986AB-8B03-427C-8705-CA56A5E6649A}" type="sibTrans" cxnId="{4A6EC926-D3D2-4FCD-A67C-8C4DF3181AE9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8DE7FFD1-284C-4BCB-9B59-DE8C44E3C509}" type="pres">
      <dgm:prSet presAssocID="{5CC85DFB-24A2-4E71-97DA-7659036A79DE}" presName="centerShape" presStyleLbl="node0" presStyleIdx="0" presStyleCnt="1"/>
      <dgm:spPr/>
    </dgm:pt>
  </dgm:ptLst>
  <dgm:cxnLst>
    <dgm:cxn modelId="{4A6EC926-D3D2-4FCD-A67C-8C4DF3181AE9}" srcId="{BFFD7C5A-FE82-4B63-B659-DBA536E8C9F1}" destId="{5CC85DFB-24A2-4E71-97DA-7659036A79DE}" srcOrd="0" destOrd="0" parTransId="{1DF57E74-7D3A-4204-BC36-8D7AB9E4E398}" sibTransId="{F40986AB-8B03-427C-8705-CA56A5E6649A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3D9DCA9F-29B1-48F3-AB2D-3E7315F7E282}" type="presOf" srcId="{5CC85DFB-24A2-4E71-97DA-7659036A79DE}" destId="{8DE7FFD1-284C-4BCB-9B59-DE8C44E3C509}" srcOrd="0" destOrd="0" presId="urn:microsoft.com/office/officeart/2005/8/layout/radial1"/>
    <dgm:cxn modelId="{6C40E4AA-8AB2-4D29-B349-0364FFEB448D}" type="presParOf" srcId="{FA10E228-FB30-4CDF-9DAC-5F1DE2293460}" destId="{8DE7FFD1-284C-4BCB-9B59-DE8C44E3C509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90" minVer="http://schemas.openxmlformats.org/drawingml/2006/diagram"/>
    </a:ext>
  </dgm:extLst>
</dgm:dataModel>
</file>

<file path=xl/diagrams/data19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1AE5D07-731A-4CCA-A62A-BF2FC8B230C5}">
      <dgm:prSet custT="1"/>
      <dgm:spPr/>
      <dgm:t>
        <a:bodyPr/>
        <a:lstStyle/>
        <a:p>
          <a:r>
            <a:rPr lang="es-CO" sz="1200" b="0" i="0" u="none"/>
            <a:t>1.21 Realizar el modelado conceptual del la DB</a:t>
          </a:r>
          <a:endParaRPr lang="es-CO" sz="1200"/>
        </a:p>
      </dgm:t>
    </dgm:pt>
    <dgm:pt modelId="{DB32D81B-1DA4-4B3C-AE11-910EA0A446A6}" type="parTrans" cxnId="{20F03C96-A012-4BE6-9502-C6D94D6649D4}">
      <dgm:prSet/>
      <dgm:spPr/>
      <dgm:t>
        <a:bodyPr/>
        <a:lstStyle/>
        <a:p>
          <a:endParaRPr lang="es-CO"/>
        </a:p>
      </dgm:t>
    </dgm:pt>
    <dgm:pt modelId="{5E3F6CB8-7D3B-4292-AF88-561C2CC467F0}" type="sibTrans" cxnId="{20F03C96-A012-4BE6-9502-C6D94D6649D4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0B05754D-C1C4-47DB-ABB8-BAB406162A8F}" type="pres">
      <dgm:prSet presAssocID="{81AE5D07-731A-4CCA-A62A-BF2FC8B230C5}" presName="centerShape" presStyleLbl="node0" presStyleIdx="0" presStyleCnt="1"/>
      <dgm:spPr/>
    </dgm:pt>
  </dgm:ptLst>
  <dgm:cxnLst>
    <dgm:cxn modelId="{466E9611-0D22-4445-9258-8BED705DFC17}" type="presOf" srcId="{81AE5D07-731A-4CCA-A62A-BF2FC8B230C5}" destId="{0B05754D-C1C4-47DB-ABB8-BAB406162A8F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20F03C96-A012-4BE6-9502-C6D94D6649D4}" srcId="{BFFD7C5A-FE82-4B63-B659-DBA536E8C9F1}" destId="{81AE5D07-731A-4CCA-A62A-BF2FC8B230C5}" srcOrd="0" destOrd="0" parTransId="{DB32D81B-1DA4-4B3C-AE11-910EA0A446A6}" sibTransId="{5E3F6CB8-7D3B-4292-AF88-561C2CC467F0}"/>
    <dgm:cxn modelId="{2974ACBE-1143-402B-BECE-43D21B6F81A4}" type="presParOf" srcId="{FA10E228-FB30-4CDF-9DAC-5F1DE2293460}" destId="{0B05754D-C1C4-47DB-ABB8-BAB406162A8F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9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1"/>
        </a:solidFill>
      </dgm:spPr>
      <dgm:t>
        <a:bodyPr/>
        <a:lstStyle/>
        <a:p>
          <a:r>
            <a:rPr lang="es-CO" sz="1200" b="0" i="0" u="none"/>
            <a:t>1.2 Realizar analisis y ponderacion de decisión de la idea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20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76B5EDC3-B92E-451F-B9FB-A2A91D49BE7A}">
      <dgm:prSet custT="1"/>
      <dgm:spPr/>
      <dgm:t>
        <a:bodyPr/>
        <a:lstStyle/>
        <a:p>
          <a:r>
            <a:rPr lang="es-CO" sz="1200" b="0" i="0" u="none"/>
            <a:t>1.10 Definir las contribuciones de conocimiento de las areas de tecnologia aplicada USB</a:t>
          </a:r>
          <a:endParaRPr lang="es-CO" sz="1200"/>
        </a:p>
      </dgm:t>
    </dgm:pt>
    <dgm:pt modelId="{A90AE78F-1E01-473E-A2F6-A030843A8207}" type="parTrans" cxnId="{89C01F53-EFFE-49CE-924A-3A7DFC5514C7}">
      <dgm:prSet/>
      <dgm:spPr/>
      <dgm:t>
        <a:bodyPr/>
        <a:lstStyle/>
        <a:p>
          <a:endParaRPr lang="es-CO"/>
        </a:p>
      </dgm:t>
    </dgm:pt>
    <dgm:pt modelId="{722B6CAF-0A01-4315-B80F-DA1B1B11D094}" type="sibTrans" cxnId="{89C01F53-EFFE-49CE-924A-3A7DFC5514C7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0EC3F41D-3A07-4DF5-9CBB-D7CF582414F5}" type="pres">
      <dgm:prSet presAssocID="{76B5EDC3-B92E-451F-B9FB-A2A91D49BE7A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89C01F53-EFFE-49CE-924A-3A7DFC5514C7}" srcId="{BFFD7C5A-FE82-4B63-B659-DBA536E8C9F1}" destId="{76B5EDC3-B92E-451F-B9FB-A2A91D49BE7A}" srcOrd="0" destOrd="0" parTransId="{A90AE78F-1E01-473E-A2F6-A030843A8207}" sibTransId="{722B6CAF-0A01-4315-B80F-DA1B1B11D094}"/>
    <dgm:cxn modelId="{9FB42E87-5CA9-444F-AF8F-1CA34D53DE39}" type="presOf" srcId="{76B5EDC3-B92E-451F-B9FB-A2A91D49BE7A}" destId="{0EC3F41D-3A07-4DF5-9CBB-D7CF582414F5}" srcOrd="0" destOrd="0" presId="urn:microsoft.com/office/officeart/2005/8/layout/radial1"/>
    <dgm:cxn modelId="{DA9A11B8-3189-404C-9F09-D4099DD611F2}" type="presParOf" srcId="{FA10E228-FB30-4CDF-9DAC-5F1DE2293460}" destId="{0EC3F41D-3A07-4DF5-9CBB-D7CF582414F5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00" minVer="http://schemas.openxmlformats.org/drawingml/2006/diagram"/>
    </a:ext>
  </dgm:extLst>
</dgm:dataModel>
</file>

<file path=xl/diagrams/data2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7440F453-2B65-4439-B15F-BC48A82B8FB4}">
      <dgm:prSet custT="1"/>
      <dgm:spPr/>
      <dgm:t>
        <a:bodyPr/>
        <a:lstStyle/>
        <a:p>
          <a:r>
            <a:rPr lang="es-CO" sz="1200" b="0" i="0" u="none"/>
            <a:t>1.11 Realizar cronograma de actividades</a:t>
          </a:r>
          <a:endParaRPr lang="es-CO" sz="1200"/>
        </a:p>
      </dgm:t>
    </dgm:pt>
    <dgm:pt modelId="{71E000BD-F895-4F54-949B-F24CD235DA26}" type="parTrans" cxnId="{71395189-975D-402B-B3AA-11216A501EFF}">
      <dgm:prSet/>
      <dgm:spPr/>
      <dgm:t>
        <a:bodyPr/>
        <a:lstStyle/>
        <a:p>
          <a:endParaRPr lang="es-CO"/>
        </a:p>
      </dgm:t>
    </dgm:pt>
    <dgm:pt modelId="{148141AC-CDCA-4E64-8972-941E5BC409D4}" type="sibTrans" cxnId="{71395189-975D-402B-B3AA-11216A501EFF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7E4B9450-679D-4C5E-B166-E8FD774B96D4}" type="pres">
      <dgm:prSet presAssocID="{7440F453-2B65-4439-B15F-BC48A82B8FB4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71395189-975D-402B-B3AA-11216A501EFF}" srcId="{BFFD7C5A-FE82-4B63-B659-DBA536E8C9F1}" destId="{7440F453-2B65-4439-B15F-BC48A82B8FB4}" srcOrd="0" destOrd="0" parTransId="{71E000BD-F895-4F54-949B-F24CD235DA26}" sibTransId="{148141AC-CDCA-4E64-8972-941E5BC409D4}"/>
    <dgm:cxn modelId="{7FA504C1-B842-425A-9B52-02710AD4F40C}" type="presOf" srcId="{7440F453-2B65-4439-B15F-BC48A82B8FB4}" destId="{7E4B9450-679D-4C5E-B166-E8FD774B96D4}" srcOrd="0" destOrd="0" presId="urn:microsoft.com/office/officeart/2005/8/layout/radial1"/>
    <dgm:cxn modelId="{661E0002-1973-4213-BAF6-7E9A0A07FCB0}" type="presParOf" srcId="{FA10E228-FB30-4CDF-9DAC-5F1DE2293460}" destId="{7E4B9450-679D-4C5E-B166-E8FD774B96D4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05" minVer="http://schemas.openxmlformats.org/drawingml/2006/diagram"/>
    </a:ext>
  </dgm:extLst>
</dgm:dataModel>
</file>

<file path=xl/diagrams/data2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9C073F00-8CEC-483F-BE41-109EA80339FB}">
      <dgm:prSet custT="1"/>
      <dgm:spPr/>
      <dgm:t>
        <a:bodyPr/>
        <a:lstStyle/>
        <a:p>
          <a:r>
            <a:rPr lang="es-CO" sz="1200" b="0" i="0" u="none"/>
            <a:t>1.12 Definir indicadores de ejecucion de la actividad</a:t>
          </a:r>
          <a:endParaRPr lang="es-CO" sz="1200"/>
        </a:p>
      </dgm:t>
    </dgm:pt>
    <dgm:pt modelId="{D39D0842-DBCF-4430-9717-C8CB049D17CB}" type="parTrans" cxnId="{4877EFBB-BCFC-46B6-B9B5-C45E6D3C18B0}">
      <dgm:prSet/>
      <dgm:spPr/>
      <dgm:t>
        <a:bodyPr/>
        <a:lstStyle/>
        <a:p>
          <a:endParaRPr lang="es-CO"/>
        </a:p>
      </dgm:t>
    </dgm:pt>
    <dgm:pt modelId="{F690A164-9919-478E-B7A9-088A0195A5D2}" type="sibTrans" cxnId="{4877EFBB-BCFC-46B6-B9B5-C45E6D3C18B0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DFAD102-7C66-4B8B-A0F1-50D826FA901A}" type="pres">
      <dgm:prSet presAssocID="{9C073F00-8CEC-483F-BE41-109EA80339FB}" presName="centerShape" presStyleLbl="node0" presStyleIdx="0" presStyleCnt="1"/>
      <dgm:spPr/>
    </dgm:pt>
  </dgm:ptLst>
  <dgm:cxnLst>
    <dgm:cxn modelId="{306EE119-E6C6-48F4-AF33-6497CC62D1F6}" type="presOf" srcId="{9C073F00-8CEC-483F-BE41-109EA80339FB}" destId="{1DFAD102-7C66-4B8B-A0F1-50D826FA901A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4877EFBB-BCFC-46B6-B9B5-C45E6D3C18B0}" srcId="{BFFD7C5A-FE82-4B63-B659-DBA536E8C9F1}" destId="{9C073F00-8CEC-483F-BE41-109EA80339FB}" srcOrd="0" destOrd="0" parTransId="{D39D0842-DBCF-4430-9717-C8CB049D17CB}" sibTransId="{F690A164-9919-478E-B7A9-088A0195A5D2}"/>
    <dgm:cxn modelId="{437028D1-3EF8-4790-8981-B61D3F54FF75}" type="presParOf" srcId="{FA10E228-FB30-4CDF-9DAC-5F1DE2293460}" destId="{1DFAD102-7C66-4B8B-A0F1-50D826FA901A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10" minVer="http://schemas.openxmlformats.org/drawingml/2006/diagram"/>
    </a:ext>
  </dgm:extLst>
</dgm:dataModel>
</file>

<file path=xl/diagrams/data2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2.1 Realizar el modelado logico del la DB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15" minVer="http://schemas.openxmlformats.org/drawingml/2006/diagram"/>
    </a:ext>
  </dgm:extLst>
</dgm:dataModel>
</file>

<file path=xl/diagrams/data2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2.2 Normalizar modelado fisico (Primera forma Normal)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20" minVer="http://schemas.openxmlformats.org/drawingml/2006/diagram"/>
    </a:ext>
  </dgm:extLst>
</dgm:dataModel>
</file>

<file path=xl/diagrams/data2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2.3 Normalizar modelado fisico (Segunda forma Normal)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25" minVer="http://schemas.openxmlformats.org/drawingml/2006/diagram"/>
    </a:ext>
  </dgm:extLst>
</dgm:dataModel>
</file>

<file path=xl/diagrams/data2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2.4 Normalizar modelado fisico (Tercera forma Normal)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30" minVer="http://schemas.openxmlformats.org/drawingml/2006/diagram"/>
    </a:ext>
  </dgm:extLst>
</dgm:dataModel>
</file>

<file path=xl/diagrams/data27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2.5 Implementar MSDB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35" minVer="http://schemas.openxmlformats.org/drawingml/2006/diagram"/>
    </a:ext>
  </dgm:extLst>
</dgm:dataModel>
</file>

<file path=xl/diagrams/data28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2.6 Determinar los metodos de consulta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40" minVer="http://schemas.openxmlformats.org/drawingml/2006/diagram"/>
    </a:ext>
  </dgm:extLst>
</dgm:dataModel>
</file>

<file path=xl/diagrams/data29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2.7 Crear y clasificar el contenido de index.html (mockups)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4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3405EA90-EB23-44B4-8168-753A2BAD7AD1}">
      <dgm:prSet custT="1"/>
      <dgm:spPr/>
      <dgm:t>
        <a:bodyPr/>
        <a:lstStyle/>
        <a:p>
          <a:r>
            <a:rPr lang="es-CO" sz="1200" b="0" i="0" u="none"/>
            <a:t>1.3 Definir cobertura de funcionamiento geográfico de la plataforma (Alcance)</a:t>
          </a:r>
          <a:endParaRPr lang="es-CO" sz="1200"/>
        </a:p>
      </dgm:t>
    </dgm:pt>
    <dgm:pt modelId="{A15493F5-D204-4114-B963-6D7559D5EA84}" type="parTrans" cxnId="{2140AF58-91EE-4279-B93E-7C4FAFDDFCB2}">
      <dgm:prSet/>
      <dgm:spPr/>
      <dgm:t>
        <a:bodyPr/>
        <a:lstStyle/>
        <a:p>
          <a:endParaRPr lang="es-CO"/>
        </a:p>
      </dgm:t>
    </dgm:pt>
    <dgm:pt modelId="{2405633A-4C6A-4F43-9D76-14E9925249A2}" type="sibTrans" cxnId="{2140AF58-91EE-4279-B93E-7C4FAFDDFCB2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38CF8560-D3BE-409A-BFB0-BEAC7A311877}" type="pres">
      <dgm:prSet presAssocID="{3405EA90-EB23-44B4-8168-753A2BAD7AD1}" presName="centerShape" presStyleLbl="node0" presStyleIdx="0" presStyleCnt="1"/>
      <dgm:spPr/>
    </dgm:pt>
  </dgm:ptLst>
  <dgm:cxnLst>
    <dgm:cxn modelId="{F96A8A24-DC31-4847-8E71-ADDE1427C21F}" type="presOf" srcId="{3405EA90-EB23-44B4-8168-753A2BAD7AD1}" destId="{38CF8560-D3BE-409A-BFB0-BEAC7A311877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2140AF58-91EE-4279-B93E-7C4FAFDDFCB2}" srcId="{BFFD7C5A-FE82-4B63-B659-DBA536E8C9F1}" destId="{3405EA90-EB23-44B4-8168-753A2BAD7AD1}" srcOrd="0" destOrd="0" parTransId="{A15493F5-D204-4114-B963-6D7559D5EA84}" sibTransId="{2405633A-4C6A-4F43-9D76-14E9925249A2}"/>
    <dgm:cxn modelId="{D7AACC38-6C67-4E1A-AF5F-B29FE3514A01}" type="presParOf" srcId="{FA10E228-FB30-4CDF-9DAC-5F1DE2293460}" destId="{38CF8560-D3BE-409A-BFB0-BEAC7A311877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30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2.8 Crear y clasificar el contenido html para testimonios y reseñas (mockups)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50" minVer="http://schemas.openxmlformats.org/drawingml/2006/diagram"/>
    </a:ext>
  </dgm:extLst>
</dgm:dataModel>
</file>

<file path=xl/diagrams/data3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2.9 Implementar espacio donde el usuario pueda contactarnos o indicando como y por que medio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55" minVer="http://schemas.openxmlformats.org/drawingml/2006/diagram"/>
    </a:ext>
  </dgm:extLst>
</dgm:dataModel>
</file>

<file path=xl/diagrams/data3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2.10 Evaluar competencias directas o indirectas 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60" minVer="http://schemas.openxmlformats.org/drawingml/2006/diagram"/>
    </a:ext>
  </dgm:extLst>
</dgm:dataModel>
</file>

<file path=xl/diagrams/data3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2.11 Elavorar ventajas que tiene el proyecto con la copetencia 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65" minVer="http://schemas.openxmlformats.org/drawingml/2006/diagram"/>
    </a:ext>
  </dgm:extLst>
</dgm:dataModel>
</file>

<file path=xl/diagrams/data3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3.5 Establecer la arquitectura generica del software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70" minVer="http://schemas.openxmlformats.org/drawingml/2006/diagram"/>
    </a:ext>
  </dgm:extLst>
</dgm:dataModel>
</file>

<file path=xl/diagrams/data3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3.6 Establecer la lista de chekeo de los requerimientos de la arquitectura.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75" minVer="http://schemas.openxmlformats.org/drawingml/2006/diagram"/>
    </a:ext>
  </dgm:extLst>
</dgm:dataModel>
</file>

<file path=xl/diagrams/data3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3.7 Definir las tecnologias de desarrollo backend.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 custLinFactNeighborX="-128" custLinFactNeighborY="128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80" minVer="http://schemas.openxmlformats.org/drawingml/2006/diagram"/>
    </a:ext>
  </dgm:extLst>
</dgm:dataModel>
</file>

<file path=xl/diagrams/data37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3.8 Definir las tecnologias de desarrollo fontend.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85" minVer="http://schemas.openxmlformats.org/drawingml/2006/diagram"/>
    </a:ext>
  </dgm:extLst>
</dgm:dataModel>
</file>

<file path=xl/diagrams/data38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3.1 Definir los atributos de calidad.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90" minVer="http://schemas.openxmlformats.org/drawingml/2006/diagram"/>
    </a:ext>
  </dgm:extLst>
</dgm:dataModel>
</file>

<file path=xl/diagrams/data39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3.3 Definir los atributos de los objetos.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9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FAA119D9-BDCD-4880-A4DE-7CACCCE11E70}">
      <dgm:prSet custT="1"/>
      <dgm:spPr/>
      <dgm:t>
        <a:bodyPr/>
        <a:lstStyle/>
        <a:p>
          <a:r>
            <a:rPr lang="es-CO" sz="1200" b="0" i="0" u="none"/>
            <a:t>1.4 Definir el perfil de usuarios finales (Alcance)</a:t>
          </a:r>
          <a:endParaRPr lang="es-CO" sz="1200"/>
        </a:p>
      </dgm:t>
    </dgm:pt>
    <dgm:pt modelId="{6E0E3D41-2DD1-4DEC-A43E-8652D7EC54AF}" type="parTrans" cxnId="{35A8AC6C-8E6A-4446-9032-55493DE37F6B}">
      <dgm:prSet/>
      <dgm:spPr/>
      <dgm:t>
        <a:bodyPr/>
        <a:lstStyle/>
        <a:p>
          <a:endParaRPr lang="es-CO"/>
        </a:p>
      </dgm:t>
    </dgm:pt>
    <dgm:pt modelId="{F6994316-ABB5-4C3F-B361-65BC891FF639}" type="sibTrans" cxnId="{35A8AC6C-8E6A-4446-9032-55493DE37F6B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B4A1B9B8-2DD0-4D85-B4A8-D515C937C1C9}" type="pres">
      <dgm:prSet presAssocID="{FAA119D9-BDCD-4880-A4DE-7CACCCE11E70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35A8AC6C-8E6A-4446-9032-55493DE37F6B}" srcId="{BFFD7C5A-FE82-4B63-B659-DBA536E8C9F1}" destId="{FAA119D9-BDCD-4880-A4DE-7CACCCE11E70}" srcOrd="0" destOrd="0" parTransId="{6E0E3D41-2DD1-4DEC-A43E-8652D7EC54AF}" sibTransId="{F6994316-ABB5-4C3F-B361-65BC891FF639}"/>
    <dgm:cxn modelId="{81C2254F-8A15-4D15-90A9-1F2A8751CC0B}" type="presOf" srcId="{FAA119D9-BDCD-4880-A4DE-7CACCCE11E70}" destId="{B4A1B9B8-2DD0-4D85-B4A8-D515C937C1C9}" srcOrd="0" destOrd="0" presId="urn:microsoft.com/office/officeart/2005/8/layout/radial1"/>
    <dgm:cxn modelId="{AED7CB7C-AFBE-4221-9779-8C5835B25CA7}" type="presParOf" srcId="{FA10E228-FB30-4CDF-9DAC-5F1DE2293460}" destId="{B4A1B9B8-2DD0-4D85-B4A8-D515C937C1C9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40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3.4 Definir los eventos asociados al funcionamiento.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00" minVer="http://schemas.openxmlformats.org/drawingml/2006/diagram"/>
    </a:ext>
  </dgm:extLst>
</dgm:dataModel>
</file>

<file path=xl/diagrams/data4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3.2 Definir los objetos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05" minVer="http://schemas.openxmlformats.org/drawingml/2006/diagram"/>
    </a:ext>
  </dgm:extLst>
</dgm:dataModel>
</file>

<file path=xl/diagrams/data4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3.9  Diseñar el modelo de la app.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10" minVer="http://schemas.openxmlformats.org/drawingml/2006/diagram"/>
    </a:ext>
  </dgm:extLst>
</dgm:dataModel>
</file>

<file path=xl/diagrams/data4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3.10 Diseñar y construir el prototipo.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15" minVer="http://schemas.openxmlformats.org/drawingml/2006/diagram"/>
    </a:ext>
  </dgm:extLst>
</dgm:dataModel>
</file>

<file path=xl/diagrams/data4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3.11 Desarrollar los metodos de consulta.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20" minVer="http://schemas.openxmlformats.org/drawingml/2006/diagram"/>
    </a:ext>
  </dgm:extLst>
</dgm:dataModel>
</file>

<file path=xl/diagrams/data4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FIN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25" minVer="http://schemas.openxmlformats.org/drawingml/2006/diagram"/>
    </a:ext>
  </dgm:extLst>
</dgm:dataModel>
</file>

<file path=xl/diagrams/data4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3.12 obtener conocimiento sobre lenguajes de programacion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30" minVer="http://schemas.openxmlformats.org/drawingml/2006/diagram"/>
    </a:ext>
  </dgm:extLst>
</dgm:dataModel>
</file>

<file path=xl/diagrams/data47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1"/>
        </a:solidFill>
      </dgm:spPr>
      <dgm:t>
        <a:bodyPr/>
        <a:lstStyle/>
        <a:p>
          <a:r>
            <a:rPr lang="es-CO" sz="1200" b="0" i="0" u="none"/>
            <a:t>1.1 Proponer ideas de proyectos orientados a la ingenieria de software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8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1"/>
        </a:solidFill>
      </dgm:spPr>
      <dgm:t>
        <a:bodyPr/>
        <a:lstStyle/>
        <a:p>
          <a:r>
            <a:rPr lang="es-CO" sz="1200" b="0" i="0" u="none"/>
            <a:t>1.2 Realizar analisis y ponderacion de decisión de la idea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49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3405EA90-EB23-44B4-8168-753A2BAD7AD1}">
      <dgm:prSet custT="1"/>
      <dgm:spPr/>
      <dgm:t>
        <a:bodyPr/>
        <a:lstStyle/>
        <a:p>
          <a:r>
            <a:rPr lang="es-CO" sz="1200" b="0" i="0" u="none"/>
            <a:t>1.3 Definir cobertura de funcionamiento geográfico de la plataforma (Alcance)</a:t>
          </a:r>
          <a:endParaRPr lang="es-CO" sz="1200"/>
        </a:p>
      </dgm:t>
    </dgm:pt>
    <dgm:pt modelId="{A15493F5-D204-4114-B963-6D7559D5EA84}" type="parTrans" cxnId="{2140AF58-91EE-4279-B93E-7C4FAFDDFCB2}">
      <dgm:prSet/>
      <dgm:spPr/>
      <dgm:t>
        <a:bodyPr/>
        <a:lstStyle/>
        <a:p>
          <a:endParaRPr lang="es-CO"/>
        </a:p>
      </dgm:t>
    </dgm:pt>
    <dgm:pt modelId="{2405633A-4C6A-4F43-9D76-14E9925249A2}" type="sibTrans" cxnId="{2140AF58-91EE-4279-B93E-7C4FAFDDFCB2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38CF8560-D3BE-409A-BFB0-BEAC7A311877}" type="pres">
      <dgm:prSet presAssocID="{3405EA90-EB23-44B4-8168-753A2BAD7AD1}" presName="centerShape" presStyleLbl="node0" presStyleIdx="0" presStyleCnt="1"/>
      <dgm:spPr/>
    </dgm:pt>
  </dgm:ptLst>
  <dgm:cxnLst>
    <dgm:cxn modelId="{F96A8A24-DC31-4847-8E71-ADDE1427C21F}" type="presOf" srcId="{3405EA90-EB23-44B4-8168-753A2BAD7AD1}" destId="{38CF8560-D3BE-409A-BFB0-BEAC7A311877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2140AF58-91EE-4279-B93E-7C4FAFDDFCB2}" srcId="{BFFD7C5A-FE82-4B63-B659-DBA536E8C9F1}" destId="{3405EA90-EB23-44B4-8168-753A2BAD7AD1}" srcOrd="0" destOrd="0" parTransId="{A15493F5-D204-4114-B963-6D7559D5EA84}" sibTransId="{2405633A-4C6A-4F43-9D76-14E9925249A2}"/>
    <dgm:cxn modelId="{D7AACC38-6C67-4E1A-AF5F-B29FE3514A01}" type="presParOf" srcId="{FA10E228-FB30-4CDF-9DAC-5F1DE2293460}" destId="{38CF8560-D3BE-409A-BFB0-BEAC7A311877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F18D696D-B35D-4046-9B61-2347F5164090}">
      <dgm:prSet custT="1"/>
      <dgm:spPr/>
      <dgm:t>
        <a:bodyPr/>
        <a:lstStyle/>
        <a:p>
          <a:r>
            <a:rPr lang="es-CO" sz="1200" b="0" i="0" u="none"/>
            <a:t>1.5 análisis de interesados</a:t>
          </a:r>
          <a:endParaRPr lang="es-CO" sz="1200"/>
        </a:p>
      </dgm:t>
    </dgm:pt>
    <dgm:pt modelId="{3311B8A8-EF76-4FB8-BBB1-A0C0DB4236AC}" type="parTrans" cxnId="{B71F9D0B-ECA4-4AA5-AC2D-79073CD06E73}">
      <dgm:prSet/>
      <dgm:spPr/>
      <dgm:t>
        <a:bodyPr/>
        <a:lstStyle/>
        <a:p>
          <a:endParaRPr lang="es-CO"/>
        </a:p>
      </dgm:t>
    </dgm:pt>
    <dgm:pt modelId="{4F3105FD-2BE9-4447-BE19-B57B7108887B}" type="sibTrans" cxnId="{B71F9D0B-ECA4-4AA5-AC2D-79073CD06E73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74DEEEF4-7321-4048-B3AC-F70B2B18CAA1}" type="pres">
      <dgm:prSet presAssocID="{F18D696D-B35D-4046-9B61-2347F5164090}" presName="centerShape" presStyleLbl="node0" presStyleIdx="0" presStyleCnt="1"/>
      <dgm:spPr/>
    </dgm:pt>
  </dgm:ptLst>
  <dgm:cxnLst>
    <dgm:cxn modelId="{B71F9D0B-ECA4-4AA5-AC2D-79073CD06E73}" srcId="{BFFD7C5A-FE82-4B63-B659-DBA536E8C9F1}" destId="{F18D696D-B35D-4046-9B61-2347F5164090}" srcOrd="0" destOrd="0" parTransId="{3311B8A8-EF76-4FB8-BBB1-A0C0DB4236AC}" sibTransId="{4F3105FD-2BE9-4447-BE19-B57B7108887B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BBDCB4A-E227-45A2-A56D-CA7C91D2CA81}" type="presOf" srcId="{F18D696D-B35D-4046-9B61-2347F5164090}" destId="{74DEEEF4-7321-4048-B3AC-F70B2B18CAA1}" srcOrd="0" destOrd="0" presId="urn:microsoft.com/office/officeart/2005/8/layout/radial1"/>
    <dgm:cxn modelId="{FA238A54-B399-45B0-9CA6-7623A41B7E81}" type="presParOf" srcId="{FA10E228-FB30-4CDF-9DAC-5F1DE2293460}" destId="{74DEEEF4-7321-4048-B3AC-F70B2B18CAA1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ata50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FAA119D9-BDCD-4880-A4DE-7CACCCE11E70}">
      <dgm:prSet custT="1"/>
      <dgm:spPr/>
      <dgm:t>
        <a:bodyPr/>
        <a:lstStyle/>
        <a:p>
          <a:r>
            <a:rPr lang="es-CO" sz="1200" b="0" i="0" u="none"/>
            <a:t>1.4 Definir el perfil de usuarios finales (Alcance)</a:t>
          </a:r>
          <a:endParaRPr lang="es-CO" sz="1200"/>
        </a:p>
      </dgm:t>
    </dgm:pt>
    <dgm:pt modelId="{6E0E3D41-2DD1-4DEC-A43E-8652D7EC54AF}" type="parTrans" cxnId="{35A8AC6C-8E6A-4446-9032-55493DE37F6B}">
      <dgm:prSet/>
      <dgm:spPr/>
      <dgm:t>
        <a:bodyPr/>
        <a:lstStyle/>
        <a:p>
          <a:endParaRPr lang="es-CO"/>
        </a:p>
      </dgm:t>
    </dgm:pt>
    <dgm:pt modelId="{F6994316-ABB5-4C3F-B361-65BC891FF639}" type="sibTrans" cxnId="{35A8AC6C-8E6A-4446-9032-55493DE37F6B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B4A1B9B8-2DD0-4D85-B4A8-D515C937C1C9}" type="pres">
      <dgm:prSet presAssocID="{FAA119D9-BDCD-4880-A4DE-7CACCCE11E70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35A8AC6C-8E6A-4446-9032-55493DE37F6B}" srcId="{BFFD7C5A-FE82-4B63-B659-DBA536E8C9F1}" destId="{FAA119D9-BDCD-4880-A4DE-7CACCCE11E70}" srcOrd="0" destOrd="0" parTransId="{6E0E3D41-2DD1-4DEC-A43E-8652D7EC54AF}" sibTransId="{F6994316-ABB5-4C3F-B361-65BC891FF639}"/>
    <dgm:cxn modelId="{81C2254F-8A15-4D15-90A9-1F2A8751CC0B}" type="presOf" srcId="{FAA119D9-BDCD-4880-A4DE-7CACCCE11E70}" destId="{B4A1B9B8-2DD0-4D85-B4A8-D515C937C1C9}" srcOrd="0" destOrd="0" presId="urn:microsoft.com/office/officeart/2005/8/layout/radial1"/>
    <dgm:cxn modelId="{AED7CB7C-AFBE-4221-9779-8C5835B25CA7}" type="presParOf" srcId="{FA10E228-FB30-4CDF-9DAC-5F1DE2293460}" destId="{B4A1B9B8-2DD0-4D85-B4A8-D515C937C1C9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5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F18D696D-B35D-4046-9B61-2347F5164090}">
      <dgm:prSet custT="1"/>
      <dgm:spPr/>
      <dgm:t>
        <a:bodyPr/>
        <a:lstStyle/>
        <a:p>
          <a:r>
            <a:rPr lang="es-CO" sz="1200" b="0" i="0" u="none"/>
            <a:t>1.5 análisis de interesados</a:t>
          </a:r>
          <a:endParaRPr lang="es-CO" sz="1200"/>
        </a:p>
      </dgm:t>
    </dgm:pt>
    <dgm:pt modelId="{3311B8A8-EF76-4FB8-BBB1-A0C0DB4236AC}" type="parTrans" cxnId="{B71F9D0B-ECA4-4AA5-AC2D-79073CD06E73}">
      <dgm:prSet/>
      <dgm:spPr/>
      <dgm:t>
        <a:bodyPr/>
        <a:lstStyle/>
        <a:p>
          <a:endParaRPr lang="es-CO"/>
        </a:p>
      </dgm:t>
    </dgm:pt>
    <dgm:pt modelId="{4F3105FD-2BE9-4447-BE19-B57B7108887B}" type="sibTrans" cxnId="{B71F9D0B-ECA4-4AA5-AC2D-79073CD06E73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74DEEEF4-7321-4048-B3AC-F70B2B18CAA1}" type="pres">
      <dgm:prSet presAssocID="{F18D696D-B35D-4046-9B61-2347F5164090}" presName="centerShape" presStyleLbl="node0" presStyleIdx="0" presStyleCnt="1"/>
      <dgm:spPr/>
    </dgm:pt>
  </dgm:ptLst>
  <dgm:cxnLst>
    <dgm:cxn modelId="{B71F9D0B-ECA4-4AA5-AC2D-79073CD06E73}" srcId="{BFFD7C5A-FE82-4B63-B659-DBA536E8C9F1}" destId="{F18D696D-B35D-4046-9B61-2347F5164090}" srcOrd="0" destOrd="0" parTransId="{3311B8A8-EF76-4FB8-BBB1-A0C0DB4236AC}" sibTransId="{4F3105FD-2BE9-4447-BE19-B57B7108887B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BBDCB4A-E227-45A2-A56D-CA7C91D2CA81}" type="presOf" srcId="{F18D696D-B35D-4046-9B61-2347F5164090}" destId="{74DEEEF4-7321-4048-B3AC-F70B2B18CAA1}" srcOrd="0" destOrd="0" presId="urn:microsoft.com/office/officeart/2005/8/layout/radial1"/>
    <dgm:cxn modelId="{FA238A54-B399-45B0-9CA6-7623A41B7E81}" type="presParOf" srcId="{FA10E228-FB30-4CDF-9DAC-5F1DE2293460}" destId="{74DEEEF4-7321-4048-B3AC-F70B2B18CAA1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ata5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61406EB7-FF76-4245-B769-7CD64A1004D7}">
      <dgm:prSet custT="1"/>
      <dgm:spPr/>
      <dgm:t>
        <a:bodyPr/>
        <a:lstStyle/>
        <a:p>
          <a:r>
            <a:rPr lang="es-CO" sz="1200" b="0" i="0" u="none"/>
            <a:t>1.6 Realizar estado del arte (Primer acercamiento)</a:t>
          </a:r>
          <a:endParaRPr lang="es-CO" sz="1200"/>
        </a:p>
      </dgm:t>
    </dgm:pt>
    <dgm:pt modelId="{1811AC48-2BB8-4B21-8445-0D451F5BFB60}" type="parTrans" cxnId="{1304C11E-191C-4067-984D-E00C799F3713}">
      <dgm:prSet/>
      <dgm:spPr/>
      <dgm:t>
        <a:bodyPr/>
        <a:lstStyle/>
        <a:p>
          <a:endParaRPr lang="es-CO"/>
        </a:p>
      </dgm:t>
    </dgm:pt>
    <dgm:pt modelId="{849FD588-D5AA-4CED-A81E-B0FA51B37EE3}" type="sibTrans" cxnId="{1304C11E-191C-4067-984D-E00C799F3713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D3687CFE-005F-4996-BDF8-00B2162645DF}" type="pres">
      <dgm:prSet presAssocID="{61406EB7-FF76-4245-B769-7CD64A1004D7}" presName="centerShape" presStyleLbl="node0" presStyleIdx="0" presStyleCnt="1"/>
      <dgm:spPr/>
    </dgm:pt>
  </dgm:ptLst>
  <dgm:cxnLst>
    <dgm:cxn modelId="{1304C11E-191C-4067-984D-E00C799F3713}" srcId="{BFFD7C5A-FE82-4B63-B659-DBA536E8C9F1}" destId="{61406EB7-FF76-4245-B769-7CD64A1004D7}" srcOrd="0" destOrd="0" parTransId="{1811AC48-2BB8-4B21-8445-0D451F5BFB60}" sibTransId="{849FD588-D5AA-4CED-A81E-B0FA51B37EE3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CA037EFC-72DD-4BEA-803A-D8BDB8DE9AA6}" type="presOf" srcId="{61406EB7-FF76-4245-B769-7CD64A1004D7}" destId="{D3687CFE-005F-4996-BDF8-00B2162645DF}" srcOrd="0" destOrd="0" presId="urn:microsoft.com/office/officeart/2005/8/layout/radial1"/>
    <dgm:cxn modelId="{2D4440F6-AF59-4D9A-80F6-AADA54B409D3}" type="presParOf" srcId="{FA10E228-FB30-4CDF-9DAC-5F1DE2293460}" destId="{D3687CFE-005F-4996-BDF8-00B2162645DF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30" minVer="http://schemas.openxmlformats.org/drawingml/2006/diagram"/>
    </a:ext>
  </dgm:extLst>
</dgm:dataModel>
</file>

<file path=xl/diagrams/data5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1"/>
        </a:solidFill>
      </dgm:spPr>
      <dgm:t>
        <a:bodyPr/>
        <a:lstStyle/>
        <a:p>
          <a:r>
            <a:rPr lang="es-CO" sz="1200" b="0" i="0" u="none"/>
            <a:t>INICIO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35" minVer="http://schemas.openxmlformats.org/drawingml/2006/diagram"/>
    </a:ext>
  </dgm:extLst>
</dgm:dataModel>
</file>

<file path=xl/diagrams/data5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3D718BB1-3BFD-45D5-886F-F23691DFF60E}">
      <dgm:prSet custT="1"/>
      <dgm:spPr/>
      <dgm:t>
        <a:bodyPr/>
        <a:lstStyle/>
        <a:p>
          <a:r>
            <a:rPr lang="es-CO" sz="1200" b="0" i="0" u="none"/>
            <a:t>1.7 Definir el alcance preliminar, Estado del arte, Planteamiento del problema y Formulacion del problema</a:t>
          </a:r>
          <a:endParaRPr lang="es-CO" sz="1200"/>
        </a:p>
      </dgm:t>
    </dgm:pt>
    <dgm:pt modelId="{B918F084-EBFC-4F3A-B9CF-321B06263B1B}" type="parTrans" cxnId="{DAC249C9-0E99-485C-B578-92CF8737E1D8}">
      <dgm:prSet/>
      <dgm:spPr/>
      <dgm:t>
        <a:bodyPr/>
        <a:lstStyle/>
        <a:p>
          <a:endParaRPr lang="es-CO"/>
        </a:p>
      </dgm:t>
    </dgm:pt>
    <dgm:pt modelId="{0AEC0C8A-ABE5-4FFA-A1C4-E9F234997CBE}" type="sibTrans" cxnId="{DAC249C9-0E99-485C-B578-92CF8737E1D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86D9C4F3-4898-48D3-8093-7070E5D73AE1}" type="pres">
      <dgm:prSet presAssocID="{3D718BB1-3BFD-45D5-886F-F23691DFF60E}" presName="centerShape" presStyleLbl="node0" presStyleIdx="0" presStyleCnt="1"/>
      <dgm:spPr/>
    </dgm:pt>
  </dgm:ptLst>
  <dgm:cxnLst>
    <dgm:cxn modelId="{FD0F4C0F-A8D2-4850-9F33-B95FED3A520E}" type="presOf" srcId="{3D718BB1-3BFD-45D5-886F-F23691DFF60E}" destId="{86D9C4F3-4898-48D3-8093-7070E5D73AE1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DAC249C9-0E99-485C-B578-92CF8737E1D8}" srcId="{BFFD7C5A-FE82-4B63-B659-DBA536E8C9F1}" destId="{3D718BB1-3BFD-45D5-886F-F23691DFF60E}" srcOrd="0" destOrd="0" parTransId="{B918F084-EBFC-4F3A-B9CF-321B06263B1B}" sibTransId="{0AEC0C8A-ABE5-4FFA-A1C4-E9F234997CBE}"/>
    <dgm:cxn modelId="{76F06851-5085-491F-80DF-708012A4497E}" type="presParOf" srcId="{FA10E228-FB30-4CDF-9DAC-5F1DE2293460}" destId="{86D9C4F3-4898-48D3-8093-7070E5D73AE1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40" minVer="http://schemas.openxmlformats.org/drawingml/2006/diagram"/>
    </a:ext>
  </dgm:extLst>
</dgm:dataModel>
</file>

<file path=xl/diagrams/data5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3BFEBDF2-5A22-47C2-BE2C-B2DAF0A1D62E}">
      <dgm:prSet custT="1"/>
      <dgm:spPr/>
      <dgm:t>
        <a:bodyPr/>
        <a:lstStyle/>
        <a:p>
          <a:r>
            <a:rPr lang="es-CO" sz="1200" b="0" i="0" u="none"/>
            <a:t>1.8 Realizar analisis DOFA referente la competencia</a:t>
          </a:r>
          <a:endParaRPr lang="es-CO" sz="1200"/>
        </a:p>
      </dgm:t>
    </dgm:pt>
    <dgm:pt modelId="{25F68000-0015-4837-8DA5-6E79022B682B}" type="parTrans" cxnId="{CDF79F2D-2664-422D-AF57-3241589C2AB5}">
      <dgm:prSet/>
      <dgm:spPr/>
      <dgm:t>
        <a:bodyPr/>
        <a:lstStyle/>
        <a:p>
          <a:endParaRPr lang="es-CO"/>
        </a:p>
      </dgm:t>
    </dgm:pt>
    <dgm:pt modelId="{BEE1F641-2C3C-4030-9C5C-371E0031E7F9}" type="sibTrans" cxnId="{CDF79F2D-2664-422D-AF57-3241589C2AB5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521571C8-DBAC-45E3-80A2-7E5C3F543A2D}" type="pres">
      <dgm:prSet presAssocID="{3BFEBDF2-5A22-47C2-BE2C-B2DAF0A1D62E}" presName="centerShape" presStyleLbl="node0" presStyleIdx="0" presStyleCnt="1"/>
      <dgm:spPr/>
    </dgm:pt>
  </dgm:ptLst>
  <dgm:cxnLst>
    <dgm:cxn modelId="{CDF79F2D-2664-422D-AF57-3241589C2AB5}" srcId="{BFFD7C5A-FE82-4B63-B659-DBA536E8C9F1}" destId="{3BFEBDF2-5A22-47C2-BE2C-B2DAF0A1D62E}" srcOrd="0" destOrd="0" parTransId="{25F68000-0015-4837-8DA5-6E79022B682B}" sibTransId="{BEE1F641-2C3C-4030-9C5C-371E0031E7F9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B17640A5-CC68-482B-901A-CAD035794FD1}" type="presOf" srcId="{3BFEBDF2-5A22-47C2-BE2C-B2DAF0A1D62E}" destId="{521571C8-DBAC-45E3-80A2-7E5C3F543A2D}" srcOrd="0" destOrd="0" presId="urn:microsoft.com/office/officeart/2005/8/layout/radial1"/>
    <dgm:cxn modelId="{E3245702-AC5E-42C4-AAEA-0474A2640185}" type="presParOf" srcId="{FA10E228-FB30-4CDF-9DAC-5F1DE2293460}" destId="{521571C8-DBAC-45E3-80A2-7E5C3F543A2D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45" minVer="http://schemas.openxmlformats.org/drawingml/2006/diagram"/>
    </a:ext>
  </dgm:extLst>
</dgm:dataModel>
</file>

<file path=xl/diagrams/data5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1AD5E97E-0C43-4D4F-B4B0-AAA7CCDE357A}">
      <dgm:prSet custT="1"/>
      <dgm:spPr/>
      <dgm:t>
        <a:bodyPr/>
        <a:lstStyle/>
        <a:p>
          <a:r>
            <a:rPr lang="es-CO" sz="1200" b="0" i="0" u="none"/>
            <a:t>1.9 Calcular la proyecccion preliminar del Retorno de Inversion</a:t>
          </a:r>
          <a:endParaRPr lang="es-CO" sz="1200"/>
        </a:p>
      </dgm:t>
    </dgm:pt>
    <dgm:pt modelId="{0EC6BC85-4CB8-4F75-B1AF-464B9139AA4F}" type="parTrans" cxnId="{45F58994-8D82-4123-8D24-FD5BEC611D96}">
      <dgm:prSet/>
      <dgm:spPr/>
      <dgm:t>
        <a:bodyPr/>
        <a:lstStyle/>
        <a:p>
          <a:endParaRPr lang="es-CO"/>
        </a:p>
      </dgm:t>
    </dgm:pt>
    <dgm:pt modelId="{603A5B84-7035-458E-AE18-7B20734C642F}" type="sibTrans" cxnId="{45F58994-8D82-4123-8D24-FD5BEC611D96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522BDD83-517D-4545-81D8-33C1E2B25B79}" type="pres">
      <dgm:prSet presAssocID="{1AD5E97E-0C43-4D4F-B4B0-AAA7CCDE357A}" presName="centerShape" presStyleLbl="node0" presStyleIdx="0" presStyleCnt="1"/>
      <dgm:spPr/>
    </dgm:pt>
  </dgm:ptLst>
  <dgm:cxnLst>
    <dgm:cxn modelId="{0D553427-EC09-4DC8-AF28-A960BAF60AE7}" type="presOf" srcId="{1AD5E97E-0C43-4D4F-B4B0-AAA7CCDE357A}" destId="{522BDD83-517D-4545-81D8-33C1E2B25B79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45F58994-8D82-4123-8D24-FD5BEC611D96}" srcId="{BFFD7C5A-FE82-4B63-B659-DBA536E8C9F1}" destId="{1AD5E97E-0C43-4D4F-B4B0-AAA7CCDE357A}" srcOrd="0" destOrd="0" parTransId="{0EC6BC85-4CB8-4F75-B1AF-464B9139AA4F}" sibTransId="{603A5B84-7035-458E-AE18-7B20734C642F}"/>
    <dgm:cxn modelId="{4A634002-5EC1-49CB-B3D4-CDB2A1E2346B}" type="presParOf" srcId="{FA10E228-FB30-4CDF-9DAC-5F1DE2293460}" destId="{522BDD83-517D-4545-81D8-33C1E2B25B79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50" minVer="http://schemas.openxmlformats.org/drawingml/2006/diagram"/>
    </a:ext>
  </dgm:extLst>
</dgm:dataModel>
</file>

<file path=xl/diagrams/data57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BA94B280-E518-47E2-B36D-468E92C92060}">
      <dgm:prSet custT="1"/>
      <dgm:spPr/>
      <dgm:t>
        <a:bodyPr/>
        <a:lstStyle/>
        <a:p>
          <a:r>
            <a:rPr lang="es-CO" sz="1200" b="0" i="0" u="none"/>
            <a:t>1.13 Definir duracion de actividades, y red CPM</a:t>
          </a:r>
          <a:endParaRPr lang="es-CO" sz="1200"/>
        </a:p>
      </dgm:t>
    </dgm:pt>
    <dgm:pt modelId="{D78E38E5-10DD-46F8-9D5F-3C72C5CA636E}" type="parTrans" cxnId="{EFB1DA29-AA68-4B58-9ECC-B7A710E5F2D4}">
      <dgm:prSet/>
      <dgm:spPr/>
      <dgm:t>
        <a:bodyPr/>
        <a:lstStyle/>
        <a:p>
          <a:endParaRPr lang="es-CO"/>
        </a:p>
      </dgm:t>
    </dgm:pt>
    <dgm:pt modelId="{53CFB020-0F6C-47CA-A660-98AD8AB58792}" type="sibTrans" cxnId="{EFB1DA29-AA68-4B58-9ECC-B7A710E5F2D4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C6CA8CDC-76C9-4AFB-806D-42FB375F400E}" type="pres">
      <dgm:prSet presAssocID="{BA94B280-E518-47E2-B36D-468E92C92060}" presName="centerShape" presStyleLbl="node0" presStyleIdx="0" presStyleCnt="1"/>
      <dgm:spPr/>
    </dgm:pt>
  </dgm:ptLst>
  <dgm:cxnLst>
    <dgm:cxn modelId="{EFB1DA29-AA68-4B58-9ECC-B7A710E5F2D4}" srcId="{BFFD7C5A-FE82-4B63-B659-DBA536E8C9F1}" destId="{BA94B280-E518-47E2-B36D-468E92C92060}" srcOrd="0" destOrd="0" parTransId="{D78E38E5-10DD-46F8-9D5F-3C72C5CA636E}" sibTransId="{53CFB020-0F6C-47CA-A660-98AD8AB58792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1510498E-3CD0-41FC-8EF7-37C1C201BB9A}" type="presOf" srcId="{BA94B280-E518-47E2-B36D-468E92C92060}" destId="{C6CA8CDC-76C9-4AFB-806D-42FB375F400E}" srcOrd="0" destOrd="0" presId="urn:microsoft.com/office/officeart/2005/8/layout/radial1"/>
    <dgm:cxn modelId="{EFABCCE5-E3F6-4BC2-8FD9-6F4C9D420CD1}" type="presParOf" srcId="{FA10E228-FB30-4CDF-9DAC-5F1DE2293460}" destId="{C6CA8CDC-76C9-4AFB-806D-42FB375F400E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55" minVer="http://schemas.openxmlformats.org/drawingml/2006/diagram"/>
    </a:ext>
  </dgm:extLst>
</dgm:dataModel>
</file>

<file path=xl/diagrams/data58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BC65D087-1559-4C79-BD66-0DFFF637AF85}">
      <dgm:prSet custT="1"/>
      <dgm:spPr/>
      <dgm:t>
        <a:bodyPr/>
        <a:lstStyle/>
        <a:p>
          <a:r>
            <a:rPr lang="es-CO" sz="1200" b="0" i="0" u="none"/>
            <a:t>1.14 Definir ruta critica</a:t>
          </a:r>
          <a:endParaRPr lang="es-CO" sz="1200"/>
        </a:p>
      </dgm:t>
    </dgm:pt>
    <dgm:pt modelId="{6C6A4B54-CBF2-4CC8-9471-48A2EBC7C20F}" type="parTrans" cxnId="{8CA2430E-B082-4D3A-8956-B56F768BF13E}">
      <dgm:prSet/>
      <dgm:spPr/>
      <dgm:t>
        <a:bodyPr/>
        <a:lstStyle/>
        <a:p>
          <a:endParaRPr lang="es-CO"/>
        </a:p>
      </dgm:t>
    </dgm:pt>
    <dgm:pt modelId="{DE9B650E-C1A3-4F08-8F27-D915560755B7}" type="sibTrans" cxnId="{8CA2430E-B082-4D3A-8956-B56F768BF13E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59805C22-D046-404C-A02F-E4176EEDBFC0}" type="pres">
      <dgm:prSet presAssocID="{BC65D087-1559-4C79-BD66-0DFFF637AF85}" presName="centerShape" presStyleLbl="node0" presStyleIdx="0" presStyleCnt="1"/>
      <dgm:spPr/>
    </dgm:pt>
  </dgm:ptLst>
  <dgm:cxnLst>
    <dgm:cxn modelId="{8CA2430E-B082-4D3A-8956-B56F768BF13E}" srcId="{BFFD7C5A-FE82-4B63-B659-DBA536E8C9F1}" destId="{BC65D087-1559-4C79-BD66-0DFFF637AF85}" srcOrd="0" destOrd="0" parTransId="{6C6A4B54-CBF2-4CC8-9471-48A2EBC7C20F}" sibTransId="{DE9B650E-C1A3-4F08-8F27-D915560755B7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EE10B876-E530-45DB-8A06-76A3ED45F9B8}" type="presOf" srcId="{BC65D087-1559-4C79-BD66-0DFFF637AF85}" destId="{59805C22-D046-404C-A02F-E4176EEDBFC0}" srcOrd="0" destOrd="0" presId="urn:microsoft.com/office/officeart/2005/8/layout/radial1"/>
    <dgm:cxn modelId="{FCD2FF12-396D-4461-9821-BEE66DEFBEAE}" type="presParOf" srcId="{FA10E228-FB30-4CDF-9DAC-5F1DE2293460}" destId="{59805C22-D046-404C-A02F-E4176EEDBFC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60" minVer="http://schemas.openxmlformats.org/drawingml/2006/diagram"/>
    </a:ext>
  </dgm:extLst>
</dgm:dataModel>
</file>

<file path=xl/diagrams/data59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9E29EB75-2E2A-4A94-A49A-2A4882ECD5D2}">
      <dgm:prSet custT="1"/>
      <dgm:spPr/>
      <dgm:t>
        <a:bodyPr/>
        <a:lstStyle/>
        <a:p>
          <a:r>
            <a:rPr lang="es-CO" sz="1200" b="0" i="0" u="none"/>
            <a:t>1.15 Realizar matriz de riesgos del proyecto</a:t>
          </a:r>
          <a:endParaRPr lang="es-CO" sz="1200"/>
        </a:p>
      </dgm:t>
    </dgm:pt>
    <dgm:pt modelId="{4B2C7B8D-CFE0-42DC-8849-2120BDAECAEF}" type="parTrans" cxnId="{C88C03B7-DEF1-4F06-97CE-200F304EF5B4}">
      <dgm:prSet/>
      <dgm:spPr/>
      <dgm:t>
        <a:bodyPr/>
        <a:lstStyle/>
        <a:p>
          <a:endParaRPr lang="es-CO"/>
        </a:p>
      </dgm:t>
    </dgm:pt>
    <dgm:pt modelId="{D918BF0D-9F56-4E82-946A-25A9C5590F7A}" type="sibTrans" cxnId="{C88C03B7-DEF1-4F06-97CE-200F304EF5B4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859029B1-49BC-4BFE-9DD1-F0BF78ED953C}" type="pres">
      <dgm:prSet presAssocID="{9E29EB75-2E2A-4A94-A49A-2A4882ECD5D2}" presName="centerShape" presStyleLbl="node0" presStyleIdx="0" presStyleCnt="1"/>
      <dgm:spPr/>
    </dgm:pt>
  </dgm:ptLst>
  <dgm:cxnLst>
    <dgm:cxn modelId="{1CBEB42B-E1A1-40C0-B3A0-DFBECB8EF569}" type="presOf" srcId="{9E29EB75-2E2A-4A94-A49A-2A4882ECD5D2}" destId="{859029B1-49BC-4BFE-9DD1-F0BF78ED953C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C88C03B7-DEF1-4F06-97CE-200F304EF5B4}" srcId="{BFFD7C5A-FE82-4B63-B659-DBA536E8C9F1}" destId="{9E29EB75-2E2A-4A94-A49A-2A4882ECD5D2}" srcOrd="0" destOrd="0" parTransId="{4B2C7B8D-CFE0-42DC-8849-2120BDAECAEF}" sibTransId="{D918BF0D-9F56-4E82-946A-25A9C5590F7A}"/>
    <dgm:cxn modelId="{216A5B53-4DC1-4A55-83A1-57B9C5EF4AAB}" type="presParOf" srcId="{FA10E228-FB30-4CDF-9DAC-5F1DE2293460}" destId="{859029B1-49BC-4BFE-9DD1-F0BF78ED953C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65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61406EB7-FF76-4245-B769-7CD64A1004D7}">
      <dgm:prSet custT="1"/>
      <dgm:spPr/>
      <dgm:t>
        <a:bodyPr/>
        <a:lstStyle/>
        <a:p>
          <a:r>
            <a:rPr lang="es-CO" sz="1200" b="0" i="0" u="none"/>
            <a:t>1.6 Realizar estado del arte (Primer acercamiento)</a:t>
          </a:r>
          <a:endParaRPr lang="es-CO" sz="1200"/>
        </a:p>
      </dgm:t>
    </dgm:pt>
    <dgm:pt modelId="{1811AC48-2BB8-4B21-8445-0D451F5BFB60}" type="parTrans" cxnId="{1304C11E-191C-4067-984D-E00C799F3713}">
      <dgm:prSet/>
      <dgm:spPr/>
      <dgm:t>
        <a:bodyPr/>
        <a:lstStyle/>
        <a:p>
          <a:endParaRPr lang="es-CO"/>
        </a:p>
      </dgm:t>
    </dgm:pt>
    <dgm:pt modelId="{849FD588-D5AA-4CED-A81E-B0FA51B37EE3}" type="sibTrans" cxnId="{1304C11E-191C-4067-984D-E00C799F3713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D3687CFE-005F-4996-BDF8-00B2162645DF}" type="pres">
      <dgm:prSet presAssocID="{61406EB7-FF76-4245-B769-7CD64A1004D7}" presName="centerShape" presStyleLbl="node0" presStyleIdx="0" presStyleCnt="1"/>
      <dgm:spPr/>
    </dgm:pt>
  </dgm:ptLst>
  <dgm:cxnLst>
    <dgm:cxn modelId="{1304C11E-191C-4067-984D-E00C799F3713}" srcId="{BFFD7C5A-FE82-4B63-B659-DBA536E8C9F1}" destId="{61406EB7-FF76-4245-B769-7CD64A1004D7}" srcOrd="0" destOrd="0" parTransId="{1811AC48-2BB8-4B21-8445-0D451F5BFB60}" sibTransId="{849FD588-D5AA-4CED-A81E-B0FA51B37EE3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CA037EFC-72DD-4BEA-803A-D8BDB8DE9AA6}" type="presOf" srcId="{61406EB7-FF76-4245-B769-7CD64A1004D7}" destId="{D3687CFE-005F-4996-BDF8-00B2162645DF}" srcOrd="0" destOrd="0" presId="urn:microsoft.com/office/officeart/2005/8/layout/radial1"/>
    <dgm:cxn modelId="{2D4440F6-AF59-4D9A-80F6-AADA54B409D3}" type="presParOf" srcId="{FA10E228-FB30-4CDF-9DAC-5F1DE2293460}" destId="{D3687CFE-005F-4996-BDF8-00B2162645DF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30" minVer="http://schemas.openxmlformats.org/drawingml/2006/diagram"/>
    </a:ext>
  </dgm:extLst>
</dgm:dataModel>
</file>

<file path=xl/diagrams/data60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187D0D43-31BD-44D8-8B8C-C281268774D7}">
      <dgm:prSet custT="1"/>
      <dgm:spPr/>
      <dgm:t>
        <a:bodyPr/>
        <a:lstStyle/>
        <a:p>
          <a:r>
            <a:rPr lang="es-CO" sz="1200" b="0" i="0" u="none"/>
            <a:t>1.16 Definir las acciones de minimizacion</a:t>
          </a:r>
          <a:endParaRPr lang="es-CO" sz="1200"/>
        </a:p>
      </dgm:t>
    </dgm:pt>
    <dgm:pt modelId="{9DDAD905-05E5-48BB-B618-3828AA19CD8E}" type="parTrans" cxnId="{9BB373F9-64E6-4FA1-BFC7-0A6005A139B0}">
      <dgm:prSet/>
      <dgm:spPr/>
      <dgm:t>
        <a:bodyPr/>
        <a:lstStyle/>
        <a:p>
          <a:endParaRPr lang="es-CO"/>
        </a:p>
      </dgm:t>
    </dgm:pt>
    <dgm:pt modelId="{15A4B43D-9F81-4E6A-A92A-ECC720A1C345}" type="sibTrans" cxnId="{9BB373F9-64E6-4FA1-BFC7-0A6005A139B0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464A3F49-7A1F-4FCD-BD6C-89C1A1EB0A8D}" type="pres">
      <dgm:prSet presAssocID="{187D0D43-31BD-44D8-8B8C-C281268774D7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07C1888C-F0B7-4763-89AB-4342DCBD3409}" type="presOf" srcId="{187D0D43-31BD-44D8-8B8C-C281268774D7}" destId="{464A3F49-7A1F-4FCD-BD6C-89C1A1EB0A8D}" srcOrd="0" destOrd="0" presId="urn:microsoft.com/office/officeart/2005/8/layout/radial1"/>
    <dgm:cxn modelId="{9BB373F9-64E6-4FA1-BFC7-0A6005A139B0}" srcId="{BFFD7C5A-FE82-4B63-B659-DBA536E8C9F1}" destId="{187D0D43-31BD-44D8-8B8C-C281268774D7}" srcOrd="0" destOrd="0" parTransId="{9DDAD905-05E5-48BB-B618-3828AA19CD8E}" sibTransId="{15A4B43D-9F81-4E6A-A92A-ECC720A1C345}"/>
    <dgm:cxn modelId="{F663968F-C796-4EBD-88E7-62E4A875AC52}" type="presParOf" srcId="{FA10E228-FB30-4CDF-9DAC-5F1DE2293460}" destId="{464A3F49-7A1F-4FCD-BD6C-89C1A1EB0A8D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70" minVer="http://schemas.openxmlformats.org/drawingml/2006/diagram"/>
    </a:ext>
  </dgm:extLst>
</dgm:dataModel>
</file>

<file path=xl/diagrams/data6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A8C761C9-1A7E-41FA-83F0-B97488F5968A}">
      <dgm:prSet custT="1"/>
      <dgm:spPr/>
      <dgm:t>
        <a:bodyPr/>
        <a:lstStyle/>
        <a:p>
          <a:r>
            <a:rPr lang="es-CO" sz="1200" b="0" i="0" u="none"/>
            <a:t>1.17 Definir y desarrollar la tecnica de levantamiento de informacion (Entrevista)</a:t>
          </a:r>
          <a:endParaRPr lang="es-CO" sz="1200"/>
        </a:p>
      </dgm:t>
    </dgm:pt>
    <dgm:pt modelId="{119B5E8B-1551-4908-A5F1-971779EDDDD3}" type="parTrans" cxnId="{B639147D-404F-4C47-ABCD-5DAEFEC80856}">
      <dgm:prSet/>
      <dgm:spPr/>
      <dgm:t>
        <a:bodyPr/>
        <a:lstStyle/>
        <a:p>
          <a:endParaRPr lang="es-CO"/>
        </a:p>
      </dgm:t>
    </dgm:pt>
    <dgm:pt modelId="{323E65A5-2F46-464B-878A-9915B3700070}" type="sibTrans" cxnId="{B639147D-404F-4C47-ABCD-5DAEFEC80856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66FB2791-1DE5-44B6-A138-B149B7697BAF}" type="pres">
      <dgm:prSet presAssocID="{A8C761C9-1A7E-41FA-83F0-B97488F5968A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B639147D-404F-4C47-ABCD-5DAEFEC80856}" srcId="{BFFD7C5A-FE82-4B63-B659-DBA536E8C9F1}" destId="{A8C761C9-1A7E-41FA-83F0-B97488F5968A}" srcOrd="0" destOrd="0" parTransId="{119B5E8B-1551-4908-A5F1-971779EDDDD3}" sibTransId="{323E65A5-2F46-464B-878A-9915B3700070}"/>
    <dgm:cxn modelId="{7335C393-246B-4A1A-8388-18BBFC5E2C2D}" type="presOf" srcId="{A8C761C9-1A7E-41FA-83F0-B97488F5968A}" destId="{66FB2791-1DE5-44B6-A138-B149B7697BAF}" srcOrd="0" destOrd="0" presId="urn:microsoft.com/office/officeart/2005/8/layout/radial1"/>
    <dgm:cxn modelId="{EC82C7A5-418F-43B0-9AED-B2410EF1A401}" type="presParOf" srcId="{FA10E228-FB30-4CDF-9DAC-5F1DE2293460}" destId="{66FB2791-1DE5-44B6-A138-B149B7697BAF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75" minVer="http://schemas.openxmlformats.org/drawingml/2006/diagram"/>
    </a:ext>
  </dgm:extLst>
</dgm:dataModel>
</file>

<file path=xl/diagrams/data6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A798965-490C-45CF-8488-A91A7874F22A}">
      <dgm:prSet custT="1"/>
      <dgm:spPr/>
      <dgm:t>
        <a:bodyPr/>
        <a:lstStyle/>
        <a:p>
          <a:r>
            <a:rPr lang="es-CO" sz="1200" b="0" i="0" u="none"/>
            <a:t>1.18 definir los requerimientos funcionales de DB</a:t>
          </a:r>
          <a:endParaRPr lang="es-CO" sz="1200"/>
        </a:p>
      </dgm:t>
    </dgm:pt>
    <dgm:pt modelId="{C14CF13A-C5AE-48B5-AB12-C1B0D6A23F1E}" type="parTrans" cxnId="{BC92BBB4-9D91-4360-96E4-E85B5DDB3113}">
      <dgm:prSet/>
      <dgm:spPr/>
      <dgm:t>
        <a:bodyPr/>
        <a:lstStyle/>
        <a:p>
          <a:endParaRPr lang="es-CO"/>
        </a:p>
      </dgm:t>
    </dgm:pt>
    <dgm:pt modelId="{BB6DF0DB-3AFC-4ABF-9DB6-40680BF0FABD}" type="sibTrans" cxnId="{BC92BBB4-9D91-4360-96E4-E85B5DDB3113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5E75FA21-2C5E-402D-8DFB-DAA3677FB316}" type="pres">
      <dgm:prSet presAssocID="{8A798965-490C-45CF-8488-A91A7874F22A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54FDD966-7152-4422-8CD5-4EA79266B880}" type="presOf" srcId="{8A798965-490C-45CF-8488-A91A7874F22A}" destId="{5E75FA21-2C5E-402D-8DFB-DAA3677FB316}" srcOrd="0" destOrd="0" presId="urn:microsoft.com/office/officeart/2005/8/layout/radial1"/>
    <dgm:cxn modelId="{BC92BBB4-9D91-4360-96E4-E85B5DDB3113}" srcId="{BFFD7C5A-FE82-4B63-B659-DBA536E8C9F1}" destId="{8A798965-490C-45CF-8488-A91A7874F22A}" srcOrd="0" destOrd="0" parTransId="{C14CF13A-C5AE-48B5-AB12-C1B0D6A23F1E}" sibTransId="{BB6DF0DB-3AFC-4ABF-9DB6-40680BF0FABD}"/>
    <dgm:cxn modelId="{C4BB1551-6090-4F2B-9936-7EC9C2006DC9}" type="presParOf" srcId="{FA10E228-FB30-4CDF-9DAC-5F1DE2293460}" destId="{5E75FA21-2C5E-402D-8DFB-DAA3677FB316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80" minVer="http://schemas.openxmlformats.org/drawingml/2006/diagram"/>
    </a:ext>
  </dgm:extLst>
</dgm:dataModel>
</file>

<file path=xl/diagrams/data6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621468C-4608-4D12-A057-ACDA6FBF72D5}">
      <dgm:prSet custT="1"/>
      <dgm:spPr/>
      <dgm:t>
        <a:bodyPr/>
        <a:lstStyle/>
        <a:p>
          <a:r>
            <a:rPr lang="es-CO" sz="1200" b="0" i="0" u="none"/>
            <a:t>1.19 definir los requerimientos no funcionales de DB</a:t>
          </a:r>
          <a:endParaRPr lang="es-CO" sz="1200"/>
        </a:p>
      </dgm:t>
    </dgm:pt>
    <dgm:pt modelId="{69554F5C-3DB5-4A98-B6F2-0807867B8D6E}" type="parTrans" cxnId="{BC041EAE-5E2F-4780-977A-0FB49812B694}">
      <dgm:prSet/>
      <dgm:spPr/>
      <dgm:t>
        <a:bodyPr/>
        <a:lstStyle/>
        <a:p>
          <a:endParaRPr lang="es-CO"/>
        </a:p>
      </dgm:t>
    </dgm:pt>
    <dgm:pt modelId="{3837F990-3193-4738-8CBD-D42729435158}" type="sibTrans" cxnId="{BC041EAE-5E2F-4780-977A-0FB49812B694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9323FC1A-3D58-4000-94F5-9686B02CF16D}" type="pres">
      <dgm:prSet presAssocID="{8621468C-4608-4D12-A057-ACDA6FBF72D5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BC041EAE-5E2F-4780-977A-0FB49812B694}" srcId="{BFFD7C5A-FE82-4B63-B659-DBA536E8C9F1}" destId="{8621468C-4608-4D12-A057-ACDA6FBF72D5}" srcOrd="0" destOrd="0" parTransId="{69554F5C-3DB5-4A98-B6F2-0807867B8D6E}" sibTransId="{3837F990-3193-4738-8CBD-D42729435158}"/>
    <dgm:cxn modelId="{888D7CB3-722E-40FF-9138-5262CB1315E7}" type="presOf" srcId="{8621468C-4608-4D12-A057-ACDA6FBF72D5}" destId="{9323FC1A-3D58-4000-94F5-9686B02CF16D}" srcOrd="0" destOrd="0" presId="urn:microsoft.com/office/officeart/2005/8/layout/radial1"/>
    <dgm:cxn modelId="{C0D2CD30-91E5-4AE5-B4CB-F1895BB83753}" type="presParOf" srcId="{FA10E228-FB30-4CDF-9DAC-5F1DE2293460}" destId="{9323FC1A-3D58-4000-94F5-9686B02CF16D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85" minVer="http://schemas.openxmlformats.org/drawingml/2006/diagram"/>
    </a:ext>
  </dgm:extLst>
</dgm:dataModel>
</file>

<file path=xl/diagrams/data6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5CC85DFB-24A2-4E71-97DA-7659036A79DE}">
      <dgm:prSet custT="1"/>
      <dgm:spPr/>
      <dgm:t>
        <a:bodyPr/>
        <a:lstStyle/>
        <a:p>
          <a:r>
            <a:rPr lang="es-CO" sz="1200" b="0" i="0" u="none"/>
            <a:t>1.20 definir los requerimientos fisicos e infraestructura</a:t>
          </a:r>
          <a:endParaRPr lang="es-CO" sz="1200"/>
        </a:p>
      </dgm:t>
    </dgm:pt>
    <dgm:pt modelId="{1DF57E74-7D3A-4204-BC36-8D7AB9E4E398}" type="parTrans" cxnId="{4A6EC926-D3D2-4FCD-A67C-8C4DF3181AE9}">
      <dgm:prSet/>
      <dgm:spPr/>
      <dgm:t>
        <a:bodyPr/>
        <a:lstStyle/>
        <a:p>
          <a:endParaRPr lang="es-CO"/>
        </a:p>
      </dgm:t>
    </dgm:pt>
    <dgm:pt modelId="{F40986AB-8B03-427C-8705-CA56A5E6649A}" type="sibTrans" cxnId="{4A6EC926-D3D2-4FCD-A67C-8C4DF3181AE9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8DE7FFD1-284C-4BCB-9B59-DE8C44E3C509}" type="pres">
      <dgm:prSet presAssocID="{5CC85DFB-24A2-4E71-97DA-7659036A79DE}" presName="centerShape" presStyleLbl="node0" presStyleIdx="0" presStyleCnt="1"/>
      <dgm:spPr/>
    </dgm:pt>
  </dgm:ptLst>
  <dgm:cxnLst>
    <dgm:cxn modelId="{4A6EC926-D3D2-4FCD-A67C-8C4DF3181AE9}" srcId="{BFFD7C5A-FE82-4B63-B659-DBA536E8C9F1}" destId="{5CC85DFB-24A2-4E71-97DA-7659036A79DE}" srcOrd="0" destOrd="0" parTransId="{1DF57E74-7D3A-4204-BC36-8D7AB9E4E398}" sibTransId="{F40986AB-8B03-427C-8705-CA56A5E6649A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3D9DCA9F-29B1-48F3-AB2D-3E7315F7E282}" type="presOf" srcId="{5CC85DFB-24A2-4E71-97DA-7659036A79DE}" destId="{8DE7FFD1-284C-4BCB-9B59-DE8C44E3C509}" srcOrd="0" destOrd="0" presId="urn:microsoft.com/office/officeart/2005/8/layout/radial1"/>
    <dgm:cxn modelId="{6C40E4AA-8AB2-4D29-B349-0364FFEB448D}" type="presParOf" srcId="{FA10E228-FB30-4CDF-9DAC-5F1DE2293460}" destId="{8DE7FFD1-284C-4BCB-9B59-DE8C44E3C509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90" minVer="http://schemas.openxmlformats.org/drawingml/2006/diagram"/>
    </a:ext>
  </dgm:extLst>
</dgm:dataModel>
</file>

<file path=xl/diagrams/data6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1AE5D07-731A-4CCA-A62A-BF2FC8B230C5}">
      <dgm:prSet custT="1"/>
      <dgm:spPr/>
      <dgm:t>
        <a:bodyPr/>
        <a:lstStyle/>
        <a:p>
          <a:r>
            <a:rPr lang="es-CO" sz="1200" b="0" i="0" u="none"/>
            <a:t>1.21 Realizar el modelado conceptual del la DB</a:t>
          </a:r>
          <a:endParaRPr lang="es-CO" sz="1200"/>
        </a:p>
      </dgm:t>
    </dgm:pt>
    <dgm:pt modelId="{DB32D81B-1DA4-4B3C-AE11-910EA0A446A6}" type="parTrans" cxnId="{20F03C96-A012-4BE6-9502-C6D94D6649D4}">
      <dgm:prSet/>
      <dgm:spPr/>
      <dgm:t>
        <a:bodyPr/>
        <a:lstStyle/>
        <a:p>
          <a:endParaRPr lang="es-CO"/>
        </a:p>
      </dgm:t>
    </dgm:pt>
    <dgm:pt modelId="{5E3F6CB8-7D3B-4292-AF88-561C2CC467F0}" type="sibTrans" cxnId="{20F03C96-A012-4BE6-9502-C6D94D6649D4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0B05754D-C1C4-47DB-ABB8-BAB406162A8F}" type="pres">
      <dgm:prSet presAssocID="{81AE5D07-731A-4CCA-A62A-BF2FC8B230C5}" presName="centerShape" presStyleLbl="node0" presStyleIdx="0" presStyleCnt="1"/>
      <dgm:spPr/>
    </dgm:pt>
  </dgm:ptLst>
  <dgm:cxnLst>
    <dgm:cxn modelId="{466E9611-0D22-4445-9258-8BED705DFC17}" type="presOf" srcId="{81AE5D07-731A-4CCA-A62A-BF2FC8B230C5}" destId="{0B05754D-C1C4-47DB-ABB8-BAB406162A8F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20F03C96-A012-4BE6-9502-C6D94D6649D4}" srcId="{BFFD7C5A-FE82-4B63-B659-DBA536E8C9F1}" destId="{81AE5D07-731A-4CCA-A62A-BF2FC8B230C5}" srcOrd="0" destOrd="0" parTransId="{DB32D81B-1DA4-4B3C-AE11-910EA0A446A6}" sibTransId="{5E3F6CB8-7D3B-4292-AF88-561C2CC467F0}"/>
    <dgm:cxn modelId="{2974ACBE-1143-402B-BECE-43D21B6F81A4}" type="presParOf" srcId="{FA10E228-FB30-4CDF-9DAC-5F1DE2293460}" destId="{0B05754D-C1C4-47DB-ABB8-BAB406162A8F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95" minVer="http://schemas.openxmlformats.org/drawingml/2006/diagram"/>
    </a:ext>
  </dgm:extLst>
</dgm:dataModel>
</file>

<file path=xl/diagrams/data6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76B5EDC3-B92E-451F-B9FB-A2A91D49BE7A}">
      <dgm:prSet custT="1"/>
      <dgm:spPr/>
      <dgm:t>
        <a:bodyPr/>
        <a:lstStyle/>
        <a:p>
          <a:r>
            <a:rPr lang="es-CO" sz="1200" b="0" i="0" u="none"/>
            <a:t>1.10 Definir las contribuciones de conocimiento de las areas de tecnologia aplicada USB</a:t>
          </a:r>
          <a:endParaRPr lang="es-CO" sz="1200"/>
        </a:p>
      </dgm:t>
    </dgm:pt>
    <dgm:pt modelId="{A90AE78F-1E01-473E-A2F6-A030843A8207}" type="parTrans" cxnId="{89C01F53-EFFE-49CE-924A-3A7DFC5514C7}">
      <dgm:prSet/>
      <dgm:spPr/>
      <dgm:t>
        <a:bodyPr/>
        <a:lstStyle/>
        <a:p>
          <a:endParaRPr lang="es-CO"/>
        </a:p>
      </dgm:t>
    </dgm:pt>
    <dgm:pt modelId="{722B6CAF-0A01-4315-B80F-DA1B1B11D094}" type="sibTrans" cxnId="{89C01F53-EFFE-49CE-924A-3A7DFC5514C7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0EC3F41D-3A07-4DF5-9CBB-D7CF582414F5}" type="pres">
      <dgm:prSet presAssocID="{76B5EDC3-B92E-451F-B9FB-A2A91D49BE7A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89C01F53-EFFE-49CE-924A-3A7DFC5514C7}" srcId="{BFFD7C5A-FE82-4B63-B659-DBA536E8C9F1}" destId="{76B5EDC3-B92E-451F-B9FB-A2A91D49BE7A}" srcOrd="0" destOrd="0" parTransId="{A90AE78F-1E01-473E-A2F6-A030843A8207}" sibTransId="{722B6CAF-0A01-4315-B80F-DA1B1B11D094}"/>
    <dgm:cxn modelId="{9FB42E87-5CA9-444F-AF8F-1CA34D53DE39}" type="presOf" srcId="{76B5EDC3-B92E-451F-B9FB-A2A91D49BE7A}" destId="{0EC3F41D-3A07-4DF5-9CBB-D7CF582414F5}" srcOrd="0" destOrd="0" presId="urn:microsoft.com/office/officeart/2005/8/layout/radial1"/>
    <dgm:cxn modelId="{DA9A11B8-3189-404C-9F09-D4099DD611F2}" type="presParOf" srcId="{FA10E228-FB30-4CDF-9DAC-5F1DE2293460}" destId="{0EC3F41D-3A07-4DF5-9CBB-D7CF582414F5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00" minVer="http://schemas.openxmlformats.org/drawingml/2006/diagram"/>
    </a:ext>
  </dgm:extLst>
</dgm:dataModel>
</file>

<file path=xl/diagrams/data67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7440F453-2B65-4439-B15F-BC48A82B8FB4}">
      <dgm:prSet custT="1"/>
      <dgm:spPr/>
      <dgm:t>
        <a:bodyPr/>
        <a:lstStyle/>
        <a:p>
          <a:r>
            <a:rPr lang="es-CO" sz="1200" b="0" i="0" u="none"/>
            <a:t>1.11 Realizar cronograma de actividades</a:t>
          </a:r>
          <a:endParaRPr lang="es-CO" sz="1200"/>
        </a:p>
      </dgm:t>
    </dgm:pt>
    <dgm:pt modelId="{71E000BD-F895-4F54-949B-F24CD235DA26}" type="parTrans" cxnId="{71395189-975D-402B-B3AA-11216A501EFF}">
      <dgm:prSet/>
      <dgm:spPr/>
      <dgm:t>
        <a:bodyPr/>
        <a:lstStyle/>
        <a:p>
          <a:endParaRPr lang="es-CO"/>
        </a:p>
      </dgm:t>
    </dgm:pt>
    <dgm:pt modelId="{148141AC-CDCA-4E64-8972-941E5BC409D4}" type="sibTrans" cxnId="{71395189-975D-402B-B3AA-11216A501EFF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7E4B9450-679D-4C5E-B166-E8FD774B96D4}" type="pres">
      <dgm:prSet presAssocID="{7440F453-2B65-4439-B15F-BC48A82B8FB4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71395189-975D-402B-B3AA-11216A501EFF}" srcId="{BFFD7C5A-FE82-4B63-B659-DBA536E8C9F1}" destId="{7440F453-2B65-4439-B15F-BC48A82B8FB4}" srcOrd="0" destOrd="0" parTransId="{71E000BD-F895-4F54-949B-F24CD235DA26}" sibTransId="{148141AC-CDCA-4E64-8972-941E5BC409D4}"/>
    <dgm:cxn modelId="{7FA504C1-B842-425A-9B52-02710AD4F40C}" type="presOf" srcId="{7440F453-2B65-4439-B15F-BC48A82B8FB4}" destId="{7E4B9450-679D-4C5E-B166-E8FD774B96D4}" srcOrd="0" destOrd="0" presId="urn:microsoft.com/office/officeart/2005/8/layout/radial1"/>
    <dgm:cxn modelId="{661E0002-1973-4213-BAF6-7E9A0A07FCB0}" type="presParOf" srcId="{FA10E228-FB30-4CDF-9DAC-5F1DE2293460}" destId="{7E4B9450-679D-4C5E-B166-E8FD774B96D4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05" minVer="http://schemas.openxmlformats.org/drawingml/2006/diagram"/>
    </a:ext>
  </dgm:extLst>
</dgm:dataModel>
</file>

<file path=xl/diagrams/data68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9C073F00-8CEC-483F-BE41-109EA80339FB}">
      <dgm:prSet custT="1"/>
      <dgm:spPr/>
      <dgm:t>
        <a:bodyPr/>
        <a:lstStyle/>
        <a:p>
          <a:r>
            <a:rPr lang="es-CO" sz="1200" b="0" i="0" u="none"/>
            <a:t>1.12 Definir indicadores de ejecucion de la actividad</a:t>
          </a:r>
          <a:endParaRPr lang="es-CO" sz="1200"/>
        </a:p>
      </dgm:t>
    </dgm:pt>
    <dgm:pt modelId="{D39D0842-DBCF-4430-9717-C8CB049D17CB}" type="parTrans" cxnId="{4877EFBB-BCFC-46B6-B9B5-C45E6D3C18B0}">
      <dgm:prSet/>
      <dgm:spPr/>
      <dgm:t>
        <a:bodyPr/>
        <a:lstStyle/>
        <a:p>
          <a:endParaRPr lang="es-CO"/>
        </a:p>
      </dgm:t>
    </dgm:pt>
    <dgm:pt modelId="{F690A164-9919-478E-B7A9-088A0195A5D2}" type="sibTrans" cxnId="{4877EFBB-BCFC-46B6-B9B5-C45E6D3C18B0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DFAD102-7C66-4B8B-A0F1-50D826FA901A}" type="pres">
      <dgm:prSet presAssocID="{9C073F00-8CEC-483F-BE41-109EA80339FB}" presName="centerShape" presStyleLbl="node0" presStyleIdx="0" presStyleCnt="1"/>
      <dgm:spPr/>
    </dgm:pt>
  </dgm:ptLst>
  <dgm:cxnLst>
    <dgm:cxn modelId="{306EE119-E6C6-48F4-AF33-6497CC62D1F6}" type="presOf" srcId="{9C073F00-8CEC-483F-BE41-109EA80339FB}" destId="{1DFAD102-7C66-4B8B-A0F1-50D826FA901A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4877EFBB-BCFC-46B6-B9B5-C45E6D3C18B0}" srcId="{BFFD7C5A-FE82-4B63-B659-DBA536E8C9F1}" destId="{9C073F00-8CEC-483F-BE41-109EA80339FB}" srcOrd="0" destOrd="0" parTransId="{D39D0842-DBCF-4430-9717-C8CB049D17CB}" sibTransId="{F690A164-9919-478E-B7A9-088A0195A5D2}"/>
    <dgm:cxn modelId="{437028D1-3EF8-4790-8981-B61D3F54FF75}" type="presParOf" srcId="{FA10E228-FB30-4CDF-9DAC-5F1DE2293460}" destId="{1DFAD102-7C66-4B8B-A0F1-50D826FA901A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10" minVer="http://schemas.openxmlformats.org/drawingml/2006/diagram"/>
    </a:ext>
  </dgm:extLst>
</dgm:dataModel>
</file>

<file path=xl/diagrams/data69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2.1 Realizar el modelado logico del la DB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15" minVer="http://schemas.openxmlformats.org/drawingml/2006/diagram"/>
    </a:ext>
  </dgm:extLst>
</dgm:dataModel>
</file>

<file path=xl/diagrams/data7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1"/>
        </a:solidFill>
      </dgm:spPr>
      <dgm:t>
        <a:bodyPr/>
        <a:lstStyle/>
        <a:p>
          <a:r>
            <a:rPr lang="es-CO" sz="1200" b="0" i="0" u="none"/>
            <a:t>INICIO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35" minVer="http://schemas.openxmlformats.org/drawingml/2006/diagram"/>
    </a:ext>
  </dgm:extLst>
</dgm:dataModel>
</file>

<file path=xl/diagrams/data70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2.2 Normalizar modelado fisico (Primera forma Normal)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20" minVer="http://schemas.openxmlformats.org/drawingml/2006/diagram"/>
    </a:ext>
  </dgm:extLst>
</dgm:dataModel>
</file>

<file path=xl/diagrams/data7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2.3 Normalizar modelado fisico (Segunda forma Normal)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25" minVer="http://schemas.openxmlformats.org/drawingml/2006/diagram"/>
    </a:ext>
  </dgm:extLst>
</dgm:dataModel>
</file>

<file path=xl/diagrams/data7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2.4 Normalizar modelado fisico (Tercera forma Normal)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30" minVer="http://schemas.openxmlformats.org/drawingml/2006/diagram"/>
    </a:ext>
  </dgm:extLst>
</dgm:dataModel>
</file>

<file path=xl/diagrams/data7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2.5 Implementar MSDB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35" minVer="http://schemas.openxmlformats.org/drawingml/2006/diagram"/>
    </a:ext>
  </dgm:extLst>
</dgm:dataModel>
</file>

<file path=xl/diagrams/data7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2.6 Determinar los metodos de consulta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40" minVer="http://schemas.openxmlformats.org/drawingml/2006/diagram"/>
    </a:ext>
  </dgm:extLst>
</dgm:dataModel>
</file>

<file path=xl/diagrams/data7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2.7 Crear y clasificar el contenido de index.html (mockups)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45" minVer="http://schemas.openxmlformats.org/drawingml/2006/diagram"/>
    </a:ext>
  </dgm:extLst>
</dgm:dataModel>
</file>

<file path=xl/diagrams/data7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2.8 Crear y clasificar el contenido html para testimonios y reseñas (mockups)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50" minVer="http://schemas.openxmlformats.org/drawingml/2006/diagram"/>
    </a:ext>
  </dgm:extLst>
</dgm:dataModel>
</file>

<file path=xl/diagrams/data77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2.9 Implementar espacio donde el usuario pueda contactarnos o indicando como y por que medio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55" minVer="http://schemas.openxmlformats.org/drawingml/2006/diagram"/>
    </a:ext>
  </dgm:extLst>
</dgm:dataModel>
</file>

<file path=xl/diagrams/data78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2.10 Evaluar competencias directas o indirectas 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60" minVer="http://schemas.openxmlformats.org/drawingml/2006/diagram"/>
    </a:ext>
  </dgm:extLst>
</dgm:dataModel>
</file>

<file path=xl/diagrams/data79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2.11 Elavorar ventajas que tiene el proyecto con la copetencia 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65" minVer="http://schemas.openxmlformats.org/drawingml/2006/diagram"/>
    </a:ext>
  </dgm:extLst>
</dgm:dataModel>
</file>

<file path=xl/diagrams/data8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3D718BB1-3BFD-45D5-886F-F23691DFF60E}">
      <dgm:prSet custT="1"/>
      <dgm:spPr/>
      <dgm:t>
        <a:bodyPr/>
        <a:lstStyle/>
        <a:p>
          <a:r>
            <a:rPr lang="es-CO" sz="1200" b="0" i="0" u="none"/>
            <a:t>1.7 Definir el alcance preliminar, Estado del arte, Planteamiento del problema y Formulacion del problema</a:t>
          </a:r>
          <a:endParaRPr lang="es-CO" sz="1200"/>
        </a:p>
      </dgm:t>
    </dgm:pt>
    <dgm:pt modelId="{B918F084-EBFC-4F3A-B9CF-321B06263B1B}" type="parTrans" cxnId="{DAC249C9-0E99-485C-B578-92CF8737E1D8}">
      <dgm:prSet/>
      <dgm:spPr/>
      <dgm:t>
        <a:bodyPr/>
        <a:lstStyle/>
        <a:p>
          <a:endParaRPr lang="es-CO"/>
        </a:p>
      </dgm:t>
    </dgm:pt>
    <dgm:pt modelId="{0AEC0C8A-ABE5-4FFA-A1C4-E9F234997CBE}" type="sibTrans" cxnId="{DAC249C9-0E99-485C-B578-92CF8737E1D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86D9C4F3-4898-48D3-8093-7070E5D73AE1}" type="pres">
      <dgm:prSet presAssocID="{3D718BB1-3BFD-45D5-886F-F23691DFF60E}" presName="centerShape" presStyleLbl="node0" presStyleIdx="0" presStyleCnt="1"/>
      <dgm:spPr/>
    </dgm:pt>
  </dgm:ptLst>
  <dgm:cxnLst>
    <dgm:cxn modelId="{FD0F4C0F-A8D2-4850-9F33-B95FED3A520E}" type="presOf" srcId="{3D718BB1-3BFD-45D5-886F-F23691DFF60E}" destId="{86D9C4F3-4898-48D3-8093-7070E5D73AE1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DAC249C9-0E99-485C-B578-92CF8737E1D8}" srcId="{BFFD7C5A-FE82-4B63-B659-DBA536E8C9F1}" destId="{3D718BB1-3BFD-45D5-886F-F23691DFF60E}" srcOrd="0" destOrd="0" parTransId="{B918F084-EBFC-4F3A-B9CF-321B06263B1B}" sibTransId="{0AEC0C8A-ABE5-4FFA-A1C4-E9F234997CBE}"/>
    <dgm:cxn modelId="{76F06851-5085-491F-80DF-708012A4497E}" type="presParOf" srcId="{FA10E228-FB30-4CDF-9DAC-5F1DE2293460}" destId="{86D9C4F3-4898-48D3-8093-7070E5D73AE1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40" minVer="http://schemas.openxmlformats.org/drawingml/2006/diagram"/>
    </a:ext>
  </dgm:extLst>
</dgm:dataModel>
</file>

<file path=xl/diagrams/data80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3.5 Establecer la arquitectura generica del software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70" minVer="http://schemas.openxmlformats.org/drawingml/2006/diagram"/>
    </a:ext>
  </dgm:extLst>
</dgm:dataModel>
</file>

<file path=xl/diagrams/data8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3.6 Establecer la lista de chekeo de los requerimientos de la arquitectura.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75" minVer="http://schemas.openxmlformats.org/drawingml/2006/diagram"/>
    </a:ext>
  </dgm:extLst>
</dgm:dataModel>
</file>

<file path=xl/diagrams/data8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3.7 Definir las tecnologias de desarrollo backend.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 custLinFactNeighborX="-128" custLinFactNeighborY="128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80" minVer="http://schemas.openxmlformats.org/drawingml/2006/diagram"/>
    </a:ext>
  </dgm:extLst>
</dgm:dataModel>
</file>

<file path=xl/diagrams/data8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3.8 Definir las tecnologias de desarrollo fontend.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85" minVer="http://schemas.openxmlformats.org/drawingml/2006/diagram"/>
    </a:ext>
  </dgm:extLst>
</dgm:dataModel>
</file>

<file path=xl/diagrams/data8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3.1 Definir los atributos de calidad.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90" minVer="http://schemas.openxmlformats.org/drawingml/2006/diagram"/>
    </a:ext>
  </dgm:extLst>
</dgm:dataModel>
</file>

<file path=xl/diagrams/data8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3.3 Definir los atributos de los objetos.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95" minVer="http://schemas.openxmlformats.org/drawingml/2006/diagram"/>
    </a:ext>
  </dgm:extLst>
</dgm:dataModel>
</file>

<file path=xl/diagrams/data8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3.4 Definir los eventos asociados al funcionamiento.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00" minVer="http://schemas.openxmlformats.org/drawingml/2006/diagram"/>
    </a:ext>
  </dgm:extLst>
</dgm:dataModel>
</file>

<file path=xl/diagrams/data87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3.2 Definir los objetos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05" minVer="http://schemas.openxmlformats.org/drawingml/2006/diagram"/>
    </a:ext>
  </dgm:extLst>
</dgm:dataModel>
</file>

<file path=xl/diagrams/data88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3.9  Diseñar el modelo de la app.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10" minVer="http://schemas.openxmlformats.org/drawingml/2006/diagram"/>
    </a:ext>
  </dgm:extLst>
</dgm:dataModel>
</file>

<file path=xl/diagrams/data89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3.10 Diseñar y construir el prototipo.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15" minVer="http://schemas.openxmlformats.org/drawingml/2006/diagram"/>
    </a:ext>
  </dgm:extLst>
</dgm:dataModel>
</file>

<file path=xl/diagrams/data9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3BFEBDF2-5A22-47C2-BE2C-B2DAF0A1D62E}">
      <dgm:prSet custT="1"/>
      <dgm:spPr/>
      <dgm:t>
        <a:bodyPr/>
        <a:lstStyle/>
        <a:p>
          <a:r>
            <a:rPr lang="es-CO" sz="1200" b="0" i="0" u="none"/>
            <a:t>1.8 Realizar analisis DOFA referente la competencia</a:t>
          </a:r>
          <a:endParaRPr lang="es-CO" sz="1200"/>
        </a:p>
      </dgm:t>
    </dgm:pt>
    <dgm:pt modelId="{25F68000-0015-4837-8DA5-6E79022B682B}" type="parTrans" cxnId="{CDF79F2D-2664-422D-AF57-3241589C2AB5}">
      <dgm:prSet/>
      <dgm:spPr/>
      <dgm:t>
        <a:bodyPr/>
        <a:lstStyle/>
        <a:p>
          <a:endParaRPr lang="es-CO"/>
        </a:p>
      </dgm:t>
    </dgm:pt>
    <dgm:pt modelId="{BEE1F641-2C3C-4030-9C5C-371E0031E7F9}" type="sibTrans" cxnId="{CDF79F2D-2664-422D-AF57-3241589C2AB5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521571C8-DBAC-45E3-80A2-7E5C3F543A2D}" type="pres">
      <dgm:prSet presAssocID="{3BFEBDF2-5A22-47C2-BE2C-B2DAF0A1D62E}" presName="centerShape" presStyleLbl="node0" presStyleIdx="0" presStyleCnt="1"/>
      <dgm:spPr/>
    </dgm:pt>
  </dgm:ptLst>
  <dgm:cxnLst>
    <dgm:cxn modelId="{CDF79F2D-2664-422D-AF57-3241589C2AB5}" srcId="{BFFD7C5A-FE82-4B63-B659-DBA536E8C9F1}" destId="{3BFEBDF2-5A22-47C2-BE2C-B2DAF0A1D62E}" srcOrd="0" destOrd="0" parTransId="{25F68000-0015-4837-8DA5-6E79022B682B}" sibTransId="{BEE1F641-2C3C-4030-9C5C-371E0031E7F9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B17640A5-CC68-482B-901A-CAD035794FD1}" type="presOf" srcId="{3BFEBDF2-5A22-47C2-BE2C-B2DAF0A1D62E}" destId="{521571C8-DBAC-45E3-80A2-7E5C3F543A2D}" srcOrd="0" destOrd="0" presId="urn:microsoft.com/office/officeart/2005/8/layout/radial1"/>
    <dgm:cxn modelId="{E3245702-AC5E-42C4-AAEA-0474A2640185}" type="presParOf" srcId="{FA10E228-FB30-4CDF-9DAC-5F1DE2293460}" destId="{521571C8-DBAC-45E3-80A2-7E5C3F543A2D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45" minVer="http://schemas.openxmlformats.org/drawingml/2006/diagram"/>
    </a:ext>
  </dgm:extLst>
</dgm:dataModel>
</file>

<file path=xl/diagrams/data90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3.11 Desarrollar los metodos de consulta.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20" minVer="http://schemas.openxmlformats.org/drawingml/2006/diagram"/>
    </a:ext>
  </dgm:extLst>
</dgm:dataModel>
</file>

<file path=xl/diagrams/data9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FIN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25" minVer="http://schemas.openxmlformats.org/drawingml/2006/diagram"/>
    </a:ext>
  </dgm:extLst>
</dgm:dataModel>
</file>

<file path=xl/diagrams/data9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3.12 obtener conocimiento sobre lenguajes de programacion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3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556923" y="1106"/>
          <a:ext cx="2149108" cy="2180673"/>
        </a:xfrm>
        <a:prstGeom prst="ellipse">
          <a:avLst/>
        </a:prstGeom>
        <a:solidFill>
          <a:schemeClr val="accent1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 Proponer ideas de proyectos orientados a la ingenieria de software</a:t>
          </a:r>
          <a:endParaRPr lang="es-CO" sz="1200" kern="1200">
            <a:solidFill>
              <a:schemeClr val="tx1"/>
            </a:solidFill>
          </a:endParaRPr>
        </a:p>
      </dsp:txBody>
      <dsp:txXfrm>
        <a:off x="871653" y="320458"/>
        <a:ext cx="1519648" cy="1541969"/>
      </dsp:txXfrm>
    </dsp:sp>
  </dsp:spTree>
</dsp:drawing>
</file>

<file path=xl/diagrams/drawing1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22BDD83-517D-4545-81D8-33C1E2B25B79}">
      <dsp:nvSpPr>
        <dsp:cNvPr id="0" name=""/>
        <dsp:cNvSpPr/>
      </dsp:nvSpPr>
      <dsp:spPr>
        <a:xfrm>
          <a:off x="468055" y="1508"/>
          <a:ext cx="2206764" cy="2206764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1.9 Calcular la proyecccion preliminar del Retorno de Inversion</a:t>
          </a:r>
          <a:endParaRPr lang="es-CO" sz="1200" kern="1200"/>
        </a:p>
      </dsp:txBody>
      <dsp:txXfrm>
        <a:off x="791228" y="324681"/>
        <a:ext cx="1560418" cy="1560418"/>
      </dsp:txXfrm>
    </dsp:sp>
  </dsp:spTree>
</dsp:drawing>
</file>

<file path=xl/diagrams/drawing1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6CA8CDC-76C9-4AFB-806D-42FB375F400E}">
      <dsp:nvSpPr>
        <dsp:cNvPr id="0" name=""/>
        <dsp:cNvSpPr/>
      </dsp:nvSpPr>
      <dsp:spPr>
        <a:xfrm>
          <a:off x="444967" y="1522"/>
          <a:ext cx="2252458" cy="225245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1.13 Definir duracion de actividades, y red CPM</a:t>
          </a:r>
          <a:endParaRPr lang="es-CO" sz="1200" kern="1200"/>
        </a:p>
      </dsp:txBody>
      <dsp:txXfrm>
        <a:off x="774832" y="331387"/>
        <a:ext cx="1592728" cy="1592728"/>
      </dsp:txXfrm>
    </dsp:sp>
  </dsp:spTree>
</dsp:drawing>
</file>

<file path=xl/diagrams/drawing1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9805C22-D046-404C-A02F-E4176EEDBFC0}">
      <dsp:nvSpPr>
        <dsp:cNvPr id="0" name=""/>
        <dsp:cNvSpPr/>
      </dsp:nvSpPr>
      <dsp:spPr>
        <a:xfrm>
          <a:off x="444967" y="1522"/>
          <a:ext cx="2252458" cy="225245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1.14 Definir ruta critica</a:t>
          </a:r>
          <a:endParaRPr lang="es-CO" sz="1200" kern="1200"/>
        </a:p>
      </dsp:txBody>
      <dsp:txXfrm>
        <a:off x="774832" y="331387"/>
        <a:ext cx="1592728" cy="1592728"/>
      </dsp:txXfrm>
    </dsp:sp>
  </dsp:spTree>
</dsp:drawing>
</file>

<file path=xl/diagrams/drawing1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59029B1-49BC-4BFE-9DD1-F0BF78ED953C}">
      <dsp:nvSpPr>
        <dsp:cNvPr id="0" name=""/>
        <dsp:cNvSpPr/>
      </dsp:nvSpPr>
      <dsp:spPr>
        <a:xfrm>
          <a:off x="444967" y="1522"/>
          <a:ext cx="2252458" cy="225245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1.15 Realizar matriz de riesgos del proyecto</a:t>
          </a:r>
          <a:endParaRPr lang="es-CO" sz="1200" kern="1200"/>
        </a:p>
      </dsp:txBody>
      <dsp:txXfrm>
        <a:off x="774832" y="331387"/>
        <a:ext cx="1592728" cy="1592728"/>
      </dsp:txXfrm>
    </dsp:sp>
  </dsp:spTree>
</dsp:drawing>
</file>

<file path=xl/diagrams/drawing1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64A3F49-7A1F-4FCD-BD6C-89C1A1EB0A8D}">
      <dsp:nvSpPr>
        <dsp:cNvPr id="0" name=""/>
        <dsp:cNvSpPr/>
      </dsp:nvSpPr>
      <dsp:spPr>
        <a:xfrm>
          <a:off x="509766" y="1151"/>
          <a:ext cx="2253198" cy="225319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1.16 Definir las acciones de minimizacion</a:t>
          </a:r>
          <a:endParaRPr lang="es-CO" sz="1200" kern="1200"/>
        </a:p>
      </dsp:txBody>
      <dsp:txXfrm>
        <a:off x="839739" y="331124"/>
        <a:ext cx="1593252" cy="1593252"/>
      </dsp:txXfrm>
    </dsp:sp>
  </dsp:spTree>
</dsp:drawing>
</file>

<file path=xl/diagrams/drawing1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6FB2791-1DE5-44B6-A138-B149B7697BAF}">
      <dsp:nvSpPr>
        <dsp:cNvPr id="0" name=""/>
        <dsp:cNvSpPr/>
      </dsp:nvSpPr>
      <dsp:spPr>
        <a:xfrm>
          <a:off x="464164" y="393"/>
          <a:ext cx="2208995" cy="2208995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1.17 Definir y desarrollar la tecnica de levantamiento de informacion (Entrevista)</a:t>
          </a:r>
          <a:endParaRPr lang="es-CO" sz="1200" kern="1200"/>
        </a:p>
      </dsp:txBody>
      <dsp:txXfrm>
        <a:off x="787664" y="323893"/>
        <a:ext cx="1561995" cy="1561995"/>
      </dsp:txXfrm>
    </dsp:sp>
  </dsp:spTree>
</dsp:drawing>
</file>

<file path=xl/diagrams/drawing1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E75FA21-2C5E-402D-8DFB-DAA3677FB316}">
      <dsp:nvSpPr>
        <dsp:cNvPr id="0" name=""/>
        <dsp:cNvSpPr/>
      </dsp:nvSpPr>
      <dsp:spPr>
        <a:xfrm>
          <a:off x="562377" y="189"/>
          <a:ext cx="2165954" cy="2165954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1.18 definir los requerimientos funcionales de DB</a:t>
          </a:r>
          <a:endParaRPr lang="es-CO" sz="1200" kern="1200"/>
        </a:p>
      </dsp:txBody>
      <dsp:txXfrm>
        <a:off x="879574" y="317386"/>
        <a:ext cx="1531560" cy="1531560"/>
      </dsp:txXfrm>
    </dsp:sp>
  </dsp:spTree>
</dsp:drawing>
</file>

<file path=xl/diagrams/drawing1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323FC1A-3D58-4000-94F5-9686B02CF16D}">
      <dsp:nvSpPr>
        <dsp:cNvPr id="0" name=""/>
        <dsp:cNvSpPr/>
      </dsp:nvSpPr>
      <dsp:spPr>
        <a:xfrm>
          <a:off x="484861" y="1419"/>
          <a:ext cx="2172670" cy="217267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1.19 definir los requerimientos no funcionales de DB</a:t>
          </a:r>
          <a:endParaRPr lang="es-CO" sz="1200" kern="1200"/>
        </a:p>
      </dsp:txBody>
      <dsp:txXfrm>
        <a:off x="803041" y="319599"/>
        <a:ext cx="1536310" cy="1536310"/>
      </dsp:txXfrm>
    </dsp:sp>
  </dsp:spTree>
</dsp:drawing>
</file>

<file path=xl/diagrams/drawing1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DE7FFD1-284C-4BCB-9B59-DE8C44E3C509}">
      <dsp:nvSpPr>
        <dsp:cNvPr id="0" name=""/>
        <dsp:cNvSpPr/>
      </dsp:nvSpPr>
      <dsp:spPr>
        <a:xfrm>
          <a:off x="539301" y="605"/>
          <a:ext cx="2208570" cy="220857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1.20 definir los requerimientos fisicos e infraestructura</a:t>
          </a:r>
          <a:endParaRPr lang="es-CO" sz="1200" kern="1200"/>
        </a:p>
      </dsp:txBody>
      <dsp:txXfrm>
        <a:off x="862739" y="324043"/>
        <a:ext cx="1561694" cy="1561694"/>
      </dsp:txXfrm>
    </dsp:sp>
  </dsp:spTree>
</dsp:drawing>
</file>

<file path=xl/diagrams/drawing1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B05754D-C1C4-47DB-ABB8-BAB406162A8F}">
      <dsp:nvSpPr>
        <dsp:cNvPr id="0" name=""/>
        <dsp:cNvSpPr/>
      </dsp:nvSpPr>
      <dsp:spPr>
        <a:xfrm>
          <a:off x="466449" y="143"/>
          <a:ext cx="2209495" cy="2209495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1.21 Realizar el modelado conceptual del la DB</a:t>
          </a:r>
          <a:endParaRPr lang="es-CO" sz="1200" kern="1200"/>
        </a:p>
      </dsp:txBody>
      <dsp:txXfrm>
        <a:off x="790022" y="323716"/>
        <a:ext cx="1562349" cy="156234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8958" y="166"/>
          <a:ext cx="2144491" cy="2175988"/>
        </a:xfrm>
        <a:prstGeom prst="ellipse">
          <a:avLst/>
        </a:prstGeom>
        <a:solidFill>
          <a:schemeClr val="accent1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1.2 Realizar analisis y ponderacion de decisión de la idea</a:t>
          </a:r>
          <a:endParaRPr lang="es-CO" sz="1200" kern="1200">
            <a:solidFill>
              <a:schemeClr val="tx1"/>
            </a:solidFill>
          </a:endParaRPr>
        </a:p>
      </dsp:txBody>
      <dsp:txXfrm>
        <a:off x="803011" y="318832"/>
        <a:ext cx="1516385" cy="1538656"/>
      </dsp:txXfrm>
    </dsp:sp>
  </dsp:spTree>
</dsp:drawing>
</file>

<file path=xl/diagrams/drawing2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EC3F41D-3A07-4DF5-9CBB-D7CF582414F5}">
      <dsp:nvSpPr>
        <dsp:cNvPr id="0" name=""/>
        <dsp:cNvSpPr/>
      </dsp:nvSpPr>
      <dsp:spPr>
        <a:xfrm>
          <a:off x="507800" y="368"/>
          <a:ext cx="2254764" cy="2254764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1.10 Definir las contribuciones de conocimiento de las areas de tecnologia aplicada USB</a:t>
          </a:r>
          <a:endParaRPr lang="es-CO" sz="1200" kern="1200"/>
        </a:p>
      </dsp:txBody>
      <dsp:txXfrm>
        <a:off x="838003" y="330571"/>
        <a:ext cx="1594358" cy="1594358"/>
      </dsp:txXfrm>
    </dsp:sp>
  </dsp:spTree>
</dsp:drawing>
</file>

<file path=xl/diagrams/drawing2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E4B9450-679D-4C5E-B166-E8FD774B96D4}">
      <dsp:nvSpPr>
        <dsp:cNvPr id="0" name=""/>
        <dsp:cNvSpPr/>
      </dsp:nvSpPr>
      <dsp:spPr>
        <a:xfrm>
          <a:off x="427789" y="1059"/>
          <a:ext cx="2251204" cy="2251204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1.11 Realizar cronograma de actividades</a:t>
          </a:r>
          <a:endParaRPr lang="es-CO" sz="1200" kern="1200"/>
        </a:p>
      </dsp:txBody>
      <dsp:txXfrm>
        <a:off x="757470" y="330740"/>
        <a:ext cx="1591842" cy="1591842"/>
      </dsp:txXfrm>
    </dsp:sp>
  </dsp:spTree>
</dsp:drawing>
</file>

<file path=xl/diagrams/drawing2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DFAD102-7C66-4B8B-A0F1-50D826FA901A}">
      <dsp:nvSpPr>
        <dsp:cNvPr id="0" name=""/>
        <dsp:cNvSpPr/>
      </dsp:nvSpPr>
      <dsp:spPr>
        <a:xfrm>
          <a:off x="444549" y="1491"/>
          <a:ext cx="2250341" cy="2250341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1.12 Definir indicadores de ejecucion de la actividad</a:t>
          </a:r>
          <a:endParaRPr lang="es-CO" sz="1200" kern="1200"/>
        </a:p>
      </dsp:txBody>
      <dsp:txXfrm>
        <a:off x="774104" y="331046"/>
        <a:ext cx="1591231" cy="1591231"/>
      </dsp:txXfrm>
    </dsp:sp>
  </dsp:spTree>
</dsp:drawing>
</file>

<file path=xl/diagrams/drawing2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5681" y="1133"/>
          <a:ext cx="2149056" cy="2180620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2.1 Realizar el modelado logico del la DB</a:t>
          </a:r>
          <a:endParaRPr lang="es-CO" sz="1200" kern="1200">
            <a:solidFill>
              <a:schemeClr val="tx1"/>
            </a:solidFill>
          </a:endParaRPr>
        </a:p>
      </dsp:txBody>
      <dsp:txXfrm>
        <a:off x="810403" y="320477"/>
        <a:ext cx="1519612" cy="1541932"/>
      </dsp:txXfrm>
    </dsp:sp>
  </dsp:spTree>
</dsp:drawing>
</file>

<file path=xl/diagrams/drawing2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4380" y="1300"/>
          <a:ext cx="2151658" cy="2183260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2.2 Normalizar modelado fisico (Primera forma Normal)</a:t>
          </a:r>
          <a:endParaRPr lang="es-CO" sz="1200" kern="1200">
            <a:solidFill>
              <a:schemeClr val="tx1"/>
            </a:solidFill>
          </a:endParaRPr>
        </a:p>
      </dsp:txBody>
      <dsp:txXfrm>
        <a:off x="809483" y="321031"/>
        <a:ext cx="1521452" cy="1543798"/>
      </dsp:txXfrm>
    </dsp:sp>
  </dsp:spTree>
</dsp:drawing>
</file>

<file path=xl/diagrams/drawing2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0168" y="459"/>
          <a:ext cx="2149800" cy="2181375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2.3 Normalizar modelado fisico (Segunda forma Normal)</a:t>
          </a:r>
          <a:endParaRPr lang="es-CO" sz="1200" kern="1200">
            <a:solidFill>
              <a:schemeClr val="tx1"/>
            </a:solidFill>
          </a:endParaRPr>
        </a:p>
      </dsp:txBody>
      <dsp:txXfrm>
        <a:off x="804999" y="319914"/>
        <a:ext cx="1520138" cy="1542465"/>
      </dsp:txXfrm>
    </dsp:sp>
  </dsp:spTree>
</dsp:drawing>
</file>

<file path=xl/diagrams/drawing2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2691" y="1299"/>
          <a:ext cx="2183645" cy="2215717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2.4 Normalizar modelado fisico (Tercera forma Normal)</a:t>
          </a:r>
          <a:endParaRPr lang="es-CO" sz="1200" kern="1200">
            <a:solidFill>
              <a:schemeClr val="tx1"/>
            </a:solidFill>
          </a:endParaRPr>
        </a:p>
      </dsp:txBody>
      <dsp:txXfrm>
        <a:off x="802478" y="325783"/>
        <a:ext cx="1544071" cy="1566749"/>
      </dsp:txXfrm>
    </dsp:sp>
  </dsp:spTree>
</dsp:drawing>
</file>

<file path=xl/diagrams/drawing2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9111" y="261"/>
          <a:ext cx="2155653" cy="2187313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2.5 Implementar MSDB</a:t>
          </a:r>
          <a:endParaRPr lang="es-CO" sz="1200" kern="1200">
            <a:solidFill>
              <a:schemeClr val="tx1"/>
            </a:solidFill>
          </a:endParaRPr>
        </a:p>
      </dsp:txBody>
      <dsp:txXfrm>
        <a:off x="814799" y="320586"/>
        <a:ext cx="1524277" cy="1546663"/>
      </dsp:txXfrm>
    </dsp:sp>
  </dsp:spTree>
</dsp:drawing>
</file>

<file path=xl/diagrams/drawing2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622148" y="1394"/>
          <a:ext cx="2153420" cy="2185048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2.6 Determinar los metodos de consulta</a:t>
          </a:r>
          <a:endParaRPr lang="es-CO" sz="1200" kern="1200">
            <a:solidFill>
              <a:schemeClr val="tx1"/>
            </a:solidFill>
          </a:endParaRPr>
        </a:p>
      </dsp:txBody>
      <dsp:txXfrm>
        <a:off x="937509" y="321387"/>
        <a:ext cx="1522698" cy="1545062"/>
      </dsp:txXfrm>
    </dsp:sp>
  </dsp:spTree>
</dsp:drawing>
</file>

<file path=xl/diagrams/drawing2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9111" y="261"/>
          <a:ext cx="2155653" cy="2187313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2.7 Crear y clasificar el contenido de index.html (mockups)</a:t>
          </a:r>
          <a:endParaRPr lang="es-CO" sz="1200" kern="1200">
            <a:solidFill>
              <a:schemeClr val="tx1"/>
            </a:solidFill>
          </a:endParaRPr>
        </a:p>
      </dsp:txBody>
      <dsp:txXfrm>
        <a:off x="814799" y="320586"/>
        <a:ext cx="1524277" cy="1546663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8CF8560-D3BE-409A-BFB0-BEAC7A311877}">
      <dsp:nvSpPr>
        <dsp:cNvPr id="0" name=""/>
        <dsp:cNvSpPr/>
      </dsp:nvSpPr>
      <dsp:spPr>
        <a:xfrm>
          <a:off x="482999" y="243"/>
          <a:ext cx="2184262" cy="2184262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1.3 Definir cobertura de funcionamiento geográfico de la plataforma (Alcance)</a:t>
          </a:r>
          <a:endParaRPr lang="es-CO" sz="1200" kern="1200"/>
        </a:p>
      </dsp:txBody>
      <dsp:txXfrm>
        <a:off x="802877" y="320121"/>
        <a:ext cx="1544506" cy="1544506"/>
      </dsp:txXfrm>
    </dsp:sp>
  </dsp:spTree>
</dsp:drawing>
</file>

<file path=xl/diagrams/drawing3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6379" y="408"/>
          <a:ext cx="2149700" cy="2181273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2.8 Crear y clasificar el contenido html para testimonios y reseñas (mockups)</a:t>
          </a:r>
          <a:endParaRPr lang="es-CO" sz="1200" kern="1200">
            <a:solidFill>
              <a:schemeClr val="tx1"/>
            </a:solidFill>
          </a:endParaRPr>
        </a:p>
      </dsp:txBody>
      <dsp:txXfrm>
        <a:off x="801195" y="319848"/>
        <a:ext cx="1520068" cy="1542393"/>
      </dsp:txXfrm>
    </dsp:sp>
  </dsp:spTree>
</dsp:drawing>
</file>

<file path=xl/diagrams/drawing3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8862" y="756"/>
          <a:ext cx="2152353" cy="2183965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2.9 Implementar espacio donde el usuario pueda contactarnos o indicando como y por que medio</a:t>
          </a:r>
          <a:endParaRPr lang="es-CO" sz="1200" kern="1200">
            <a:solidFill>
              <a:schemeClr val="tx1"/>
            </a:solidFill>
          </a:endParaRPr>
        </a:p>
      </dsp:txBody>
      <dsp:txXfrm>
        <a:off x="804067" y="320590"/>
        <a:ext cx="1521943" cy="1544297"/>
      </dsp:txXfrm>
    </dsp:sp>
  </dsp:spTree>
</dsp:drawing>
</file>

<file path=xl/diagrams/drawing3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72151" y="1212"/>
          <a:ext cx="2178156" cy="2210147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2.10 Evaluar competencias directas o indirectas </a:t>
          </a:r>
          <a:endParaRPr lang="es-CO" sz="1200" kern="1200">
            <a:solidFill>
              <a:schemeClr val="tx1"/>
            </a:solidFill>
          </a:endParaRPr>
        </a:p>
      </dsp:txBody>
      <dsp:txXfrm>
        <a:off x="791135" y="324881"/>
        <a:ext cx="1540188" cy="1562809"/>
      </dsp:txXfrm>
    </dsp:sp>
  </dsp:spTree>
</dsp:drawing>
</file>

<file path=xl/diagrams/drawing3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6379" y="409"/>
          <a:ext cx="2149700" cy="2181273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2.11 Elavorar ventajas que tiene el proyecto con la copetencia </a:t>
          </a:r>
          <a:endParaRPr lang="es-CO" sz="1200" kern="1200">
            <a:solidFill>
              <a:schemeClr val="tx1"/>
            </a:solidFill>
          </a:endParaRPr>
        </a:p>
      </dsp:txBody>
      <dsp:txXfrm>
        <a:off x="801195" y="319849"/>
        <a:ext cx="1520068" cy="1542393"/>
      </dsp:txXfrm>
    </dsp:sp>
  </dsp:spTree>
</dsp:drawing>
</file>

<file path=xl/diagrams/drawing3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511388" y="441"/>
          <a:ext cx="2118235" cy="2149346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3.5 Establecer la arquitectura generica del software</a:t>
          </a:r>
          <a:endParaRPr lang="es-CO" sz="1200" kern="1200">
            <a:solidFill>
              <a:schemeClr val="tx1"/>
            </a:solidFill>
          </a:endParaRPr>
        </a:p>
      </dsp:txBody>
      <dsp:txXfrm>
        <a:off x="821596" y="315205"/>
        <a:ext cx="1497819" cy="1519818"/>
      </dsp:txXfrm>
    </dsp:sp>
  </dsp:spTree>
</dsp:drawing>
</file>

<file path=xl/diagrams/drawing3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507484" y="316"/>
          <a:ext cx="2126042" cy="2157267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3.6 Establecer la lista de chekeo de los requerimientos de la arquitectura.</a:t>
          </a:r>
          <a:endParaRPr lang="es-CO" sz="1200" kern="1200">
            <a:solidFill>
              <a:schemeClr val="tx1"/>
            </a:solidFill>
          </a:endParaRPr>
        </a:p>
      </dsp:txBody>
      <dsp:txXfrm>
        <a:off x="818836" y="316240"/>
        <a:ext cx="1503338" cy="1525419"/>
      </dsp:txXfrm>
    </dsp:sp>
  </dsp:spTree>
</dsp:drawing>
</file>

<file path=xl/diagrams/drawing3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550945" y="433"/>
          <a:ext cx="2155983" cy="218764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3.7 Definir las tecnologias de desarrollo backend.</a:t>
          </a:r>
          <a:endParaRPr lang="es-CO" sz="1200" kern="1200">
            <a:solidFill>
              <a:schemeClr val="tx1"/>
            </a:solidFill>
          </a:endParaRPr>
        </a:p>
      </dsp:txBody>
      <dsp:txXfrm>
        <a:off x="866681" y="320807"/>
        <a:ext cx="1524511" cy="1546900"/>
      </dsp:txXfrm>
    </dsp:sp>
  </dsp:spTree>
</dsp:drawing>
</file>

<file path=xl/diagrams/drawing3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566265" y="113"/>
          <a:ext cx="2153261" cy="2184886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3.8 Definir las tecnologias de desarrollo fontend.</a:t>
          </a:r>
          <a:endParaRPr lang="es-CO" sz="1200" kern="1200">
            <a:solidFill>
              <a:schemeClr val="tx1"/>
            </a:solidFill>
          </a:endParaRPr>
        </a:p>
      </dsp:txBody>
      <dsp:txXfrm>
        <a:off x="881603" y="320082"/>
        <a:ext cx="1522585" cy="1544948"/>
      </dsp:txXfrm>
    </dsp:sp>
  </dsp:spTree>
</dsp:drawing>
</file>

<file path=xl/diagrams/drawing3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2395" y="374"/>
          <a:ext cx="2151273" cy="2182869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3.1 Definir los atributos de calidad.</a:t>
          </a:r>
          <a:endParaRPr lang="es-CO" sz="1200" kern="1200">
            <a:solidFill>
              <a:schemeClr val="tx1"/>
            </a:solidFill>
          </a:endParaRPr>
        </a:p>
      </dsp:txBody>
      <dsp:txXfrm>
        <a:off x="807442" y="320048"/>
        <a:ext cx="1521179" cy="1543521"/>
      </dsp:txXfrm>
    </dsp:sp>
  </dsp:spTree>
</dsp:drawing>
</file>

<file path=xl/diagrams/drawing3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9833" y="650"/>
          <a:ext cx="2156629" cy="2188304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3.3 Definir los atributos de los objetos.</a:t>
          </a:r>
          <a:endParaRPr lang="es-CO" sz="1200" kern="1200">
            <a:solidFill>
              <a:schemeClr val="tx1"/>
            </a:solidFill>
          </a:endParaRPr>
        </a:p>
      </dsp:txBody>
      <dsp:txXfrm>
        <a:off x="805664" y="321120"/>
        <a:ext cx="1524967" cy="1547364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4A1B9B8-2DD0-4D85-B4A8-D515C937C1C9}">
      <dsp:nvSpPr>
        <dsp:cNvPr id="0" name=""/>
        <dsp:cNvSpPr/>
      </dsp:nvSpPr>
      <dsp:spPr>
        <a:xfrm>
          <a:off x="464703" y="495"/>
          <a:ext cx="2211561" cy="2211561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1.4 Definir el perfil de usuarios finales (Alcance)</a:t>
          </a:r>
          <a:endParaRPr lang="es-CO" sz="1200" kern="1200"/>
        </a:p>
      </dsp:txBody>
      <dsp:txXfrm>
        <a:off x="788579" y="324371"/>
        <a:ext cx="1563809" cy="1563809"/>
      </dsp:txXfrm>
    </dsp:sp>
  </dsp:spTree>
</dsp:drawing>
</file>

<file path=xl/diagrams/drawing4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2432" y="293"/>
          <a:ext cx="2151432" cy="2183031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3.4 Definir los eventos asociados al funcionamiento.</a:t>
          </a:r>
          <a:endParaRPr lang="es-CO" sz="1200" kern="1200">
            <a:solidFill>
              <a:schemeClr val="tx1"/>
            </a:solidFill>
          </a:endParaRPr>
        </a:p>
      </dsp:txBody>
      <dsp:txXfrm>
        <a:off x="807502" y="319990"/>
        <a:ext cx="1521292" cy="1543637"/>
      </dsp:txXfrm>
    </dsp:sp>
  </dsp:spTree>
</dsp:drawing>
</file>

<file path=xl/diagrams/drawing4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74243" y="71"/>
          <a:ext cx="2187809" cy="2219942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3.2 Definir los objetos</a:t>
          </a:r>
          <a:endParaRPr lang="es-CO" sz="1200" kern="1200">
            <a:solidFill>
              <a:schemeClr val="tx1"/>
            </a:solidFill>
          </a:endParaRPr>
        </a:p>
      </dsp:txBody>
      <dsp:txXfrm>
        <a:off x="794640" y="325174"/>
        <a:ext cx="1547015" cy="1569736"/>
      </dsp:txXfrm>
    </dsp:sp>
  </dsp:spTree>
</dsp:drawing>
</file>

<file path=xl/diagrams/drawing4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1677" y="447"/>
          <a:ext cx="2148134" cy="2179684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3.9  Diseñar el modelo de la app.</a:t>
          </a:r>
          <a:endParaRPr lang="es-CO" sz="1200" kern="1200">
            <a:solidFill>
              <a:schemeClr val="tx1"/>
            </a:solidFill>
          </a:endParaRPr>
        </a:p>
      </dsp:txBody>
      <dsp:txXfrm>
        <a:off x="806264" y="319654"/>
        <a:ext cx="1518960" cy="1541270"/>
      </dsp:txXfrm>
    </dsp:sp>
  </dsp:spTree>
</dsp:drawing>
</file>

<file path=xl/diagrams/drawing4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9269" y="610"/>
          <a:ext cx="2162475" cy="2194236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3.10 Diseñar y construir el prototipo.</a:t>
          </a:r>
          <a:endParaRPr lang="es-CO" sz="1200" kern="1200">
            <a:solidFill>
              <a:schemeClr val="tx1"/>
            </a:solidFill>
          </a:endParaRPr>
        </a:p>
      </dsp:txBody>
      <dsp:txXfrm>
        <a:off x="805956" y="321948"/>
        <a:ext cx="1529101" cy="1551560"/>
      </dsp:txXfrm>
    </dsp:sp>
  </dsp:spTree>
</dsp:drawing>
</file>

<file path=xl/diagrams/drawing4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6667" y="1144"/>
          <a:ext cx="2167680" cy="2199517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3.11 Desarrollar los metodos de consulta.</a:t>
          </a:r>
          <a:endParaRPr lang="es-CO" sz="1200" kern="1200">
            <a:solidFill>
              <a:schemeClr val="tx1"/>
            </a:solidFill>
          </a:endParaRPr>
        </a:p>
      </dsp:txBody>
      <dsp:txXfrm>
        <a:off x="804116" y="323256"/>
        <a:ext cx="1532782" cy="1555293"/>
      </dsp:txXfrm>
    </dsp:sp>
  </dsp:spTree>
</dsp:drawing>
</file>

<file path=xl/diagrams/drawing4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7968" y="83"/>
          <a:ext cx="2165078" cy="2196876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FIN</a:t>
          </a:r>
          <a:endParaRPr lang="es-CO" sz="1200" kern="1200">
            <a:solidFill>
              <a:schemeClr val="tx1"/>
            </a:solidFill>
          </a:endParaRPr>
        </a:p>
      </dsp:txBody>
      <dsp:txXfrm>
        <a:off x="805036" y="321808"/>
        <a:ext cx="1530942" cy="1553426"/>
      </dsp:txXfrm>
    </dsp:sp>
  </dsp:spTree>
</dsp:drawing>
</file>

<file path=xl/diagrams/drawing4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9269" y="486"/>
          <a:ext cx="2162475" cy="2194236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3.12 obtener conocimiento sobre lenguajes de programacion</a:t>
          </a:r>
          <a:endParaRPr lang="es-CO" sz="1200" kern="1200">
            <a:solidFill>
              <a:schemeClr val="tx1"/>
            </a:solidFill>
          </a:endParaRPr>
        </a:p>
      </dsp:txBody>
      <dsp:txXfrm>
        <a:off x="805956" y="321824"/>
        <a:ext cx="1529101" cy="1551560"/>
      </dsp:txXfrm>
    </dsp:sp>
  </dsp:spTree>
</dsp:drawing>
</file>

<file path=xl/diagrams/drawing4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556923" y="1106"/>
          <a:ext cx="2149108" cy="2180673"/>
        </a:xfrm>
        <a:prstGeom prst="ellipse">
          <a:avLst/>
        </a:prstGeom>
        <a:solidFill>
          <a:schemeClr val="accent1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 Proponer ideas de proyectos orientados a la ingenieria de software</a:t>
          </a:r>
          <a:endParaRPr lang="es-CO" sz="1200" kern="1200">
            <a:solidFill>
              <a:schemeClr val="tx1"/>
            </a:solidFill>
          </a:endParaRPr>
        </a:p>
      </dsp:txBody>
      <dsp:txXfrm>
        <a:off x="871653" y="320458"/>
        <a:ext cx="1519648" cy="1541969"/>
      </dsp:txXfrm>
    </dsp:sp>
  </dsp:spTree>
</dsp:drawing>
</file>

<file path=xl/diagrams/drawing4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8958" y="166"/>
          <a:ext cx="2144491" cy="2175988"/>
        </a:xfrm>
        <a:prstGeom prst="ellipse">
          <a:avLst/>
        </a:prstGeom>
        <a:solidFill>
          <a:schemeClr val="accent1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1.2 Realizar analisis y ponderacion de decisión de la idea</a:t>
          </a:r>
          <a:endParaRPr lang="es-CO" sz="1200" kern="1200">
            <a:solidFill>
              <a:schemeClr val="tx1"/>
            </a:solidFill>
          </a:endParaRPr>
        </a:p>
      </dsp:txBody>
      <dsp:txXfrm>
        <a:off x="803011" y="318832"/>
        <a:ext cx="1516385" cy="1538656"/>
      </dsp:txXfrm>
    </dsp:sp>
  </dsp:spTree>
</dsp:drawing>
</file>

<file path=xl/diagrams/drawing4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8CF8560-D3BE-409A-BFB0-BEAC7A311877}">
      <dsp:nvSpPr>
        <dsp:cNvPr id="0" name=""/>
        <dsp:cNvSpPr/>
      </dsp:nvSpPr>
      <dsp:spPr>
        <a:xfrm>
          <a:off x="482999" y="243"/>
          <a:ext cx="2184262" cy="2184262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1.3 Definir cobertura de funcionamiento geográfico de la plataforma (Alcance)</a:t>
          </a:r>
          <a:endParaRPr lang="es-CO" sz="1200" kern="1200"/>
        </a:p>
      </dsp:txBody>
      <dsp:txXfrm>
        <a:off x="802877" y="320121"/>
        <a:ext cx="1544506" cy="1544506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4DEEEF4-7321-4048-B3AC-F70B2B18CAA1}">
      <dsp:nvSpPr>
        <dsp:cNvPr id="0" name=""/>
        <dsp:cNvSpPr/>
      </dsp:nvSpPr>
      <dsp:spPr>
        <a:xfrm>
          <a:off x="477945" y="565"/>
          <a:ext cx="2171367" cy="2171367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1.5 análisis de interesados</a:t>
          </a:r>
          <a:endParaRPr lang="es-CO" sz="1200" kern="1200"/>
        </a:p>
      </dsp:txBody>
      <dsp:txXfrm>
        <a:off x="795934" y="318554"/>
        <a:ext cx="1535389" cy="1535389"/>
      </dsp:txXfrm>
    </dsp:sp>
  </dsp:spTree>
</dsp:drawing>
</file>

<file path=xl/diagrams/drawing5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4A1B9B8-2DD0-4D85-B4A8-D515C937C1C9}">
      <dsp:nvSpPr>
        <dsp:cNvPr id="0" name=""/>
        <dsp:cNvSpPr/>
      </dsp:nvSpPr>
      <dsp:spPr>
        <a:xfrm>
          <a:off x="464703" y="495"/>
          <a:ext cx="2211561" cy="2211561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1.4 Definir el perfil de usuarios finales (Alcance)</a:t>
          </a:r>
          <a:endParaRPr lang="es-CO" sz="1200" kern="1200"/>
        </a:p>
      </dsp:txBody>
      <dsp:txXfrm>
        <a:off x="788579" y="324371"/>
        <a:ext cx="1563809" cy="1563809"/>
      </dsp:txXfrm>
    </dsp:sp>
  </dsp:spTree>
</dsp:drawing>
</file>

<file path=xl/diagrams/drawing5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4DEEEF4-7321-4048-B3AC-F70B2B18CAA1}">
      <dsp:nvSpPr>
        <dsp:cNvPr id="0" name=""/>
        <dsp:cNvSpPr/>
      </dsp:nvSpPr>
      <dsp:spPr>
        <a:xfrm>
          <a:off x="477945" y="565"/>
          <a:ext cx="2171367" cy="2171367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1.5 análisis de interesados</a:t>
          </a:r>
          <a:endParaRPr lang="es-CO" sz="1200" kern="1200"/>
        </a:p>
      </dsp:txBody>
      <dsp:txXfrm>
        <a:off x="795934" y="318554"/>
        <a:ext cx="1535389" cy="1535389"/>
      </dsp:txXfrm>
    </dsp:sp>
  </dsp:spTree>
</dsp:drawing>
</file>

<file path=xl/diagrams/drawing5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3687CFE-005F-4996-BDF8-00B2162645DF}">
      <dsp:nvSpPr>
        <dsp:cNvPr id="0" name=""/>
        <dsp:cNvSpPr/>
      </dsp:nvSpPr>
      <dsp:spPr>
        <a:xfrm>
          <a:off x="478001" y="620"/>
          <a:ext cx="2181646" cy="2181646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1.6 Realizar estado del arte (Primer acercamiento)</a:t>
          </a:r>
          <a:endParaRPr lang="es-CO" sz="1200" kern="1200"/>
        </a:p>
      </dsp:txBody>
      <dsp:txXfrm>
        <a:off x="797496" y="320115"/>
        <a:ext cx="1542656" cy="1542656"/>
      </dsp:txXfrm>
    </dsp:sp>
  </dsp:spTree>
</dsp:drawing>
</file>

<file path=xl/diagrams/drawing5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3944" y="777"/>
          <a:ext cx="2149759" cy="2181333"/>
        </a:xfrm>
        <a:prstGeom prst="ellipse">
          <a:avLst/>
        </a:prstGeom>
        <a:solidFill>
          <a:schemeClr val="accent1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INICIO</a:t>
          </a:r>
          <a:endParaRPr lang="es-CO" sz="1200" kern="1200">
            <a:solidFill>
              <a:schemeClr val="tx1"/>
            </a:solidFill>
          </a:endParaRPr>
        </a:p>
      </dsp:txBody>
      <dsp:txXfrm>
        <a:off x="808769" y="320226"/>
        <a:ext cx="1520109" cy="1542435"/>
      </dsp:txXfrm>
    </dsp:sp>
  </dsp:spTree>
</dsp:drawing>
</file>

<file path=xl/diagrams/drawing5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6D9C4F3-4898-48D3-8093-7070E5D73AE1}">
      <dsp:nvSpPr>
        <dsp:cNvPr id="0" name=""/>
        <dsp:cNvSpPr/>
      </dsp:nvSpPr>
      <dsp:spPr>
        <a:xfrm>
          <a:off x="484551" y="559"/>
          <a:ext cx="2161373" cy="2161373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1.7 Definir el alcance preliminar, Estado del arte, Planteamiento del problema y Formulacion del problema</a:t>
          </a:r>
          <a:endParaRPr lang="es-CO" sz="1200" kern="1200"/>
        </a:p>
      </dsp:txBody>
      <dsp:txXfrm>
        <a:off x="801077" y="317085"/>
        <a:ext cx="1528321" cy="1528321"/>
      </dsp:txXfrm>
    </dsp:sp>
  </dsp:spTree>
</dsp:drawing>
</file>

<file path=xl/diagrams/drawing5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21571C8-DBAC-45E3-80A2-7E5C3F543A2D}">
      <dsp:nvSpPr>
        <dsp:cNvPr id="0" name=""/>
        <dsp:cNvSpPr/>
      </dsp:nvSpPr>
      <dsp:spPr>
        <a:xfrm>
          <a:off x="489199" y="1480"/>
          <a:ext cx="2182105" cy="2182105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1.8 Realizar analisis DOFA referente la competencia</a:t>
          </a:r>
          <a:endParaRPr lang="es-CO" sz="1200" kern="1200"/>
        </a:p>
      </dsp:txBody>
      <dsp:txXfrm>
        <a:off x="808761" y="321042"/>
        <a:ext cx="1542981" cy="1542981"/>
      </dsp:txXfrm>
    </dsp:sp>
  </dsp:spTree>
</dsp:drawing>
</file>

<file path=xl/diagrams/drawing5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22BDD83-517D-4545-81D8-33C1E2B25B79}">
      <dsp:nvSpPr>
        <dsp:cNvPr id="0" name=""/>
        <dsp:cNvSpPr/>
      </dsp:nvSpPr>
      <dsp:spPr>
        <a:xfrm>
          <a:off x="468055" y="1508"/>
          <a:ext cx="2206764" cy="2206764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1.9 Calcular la proyecccion preliminar del Retorno de Inversion</a:t>
          </a:r>
          <a:endParaRPr lang="es-CO" sz="1200" kern="1200"/>
        </a:p>
      </dsp:txBody>
      <dsp:txXfrm>
        <a:off x="791228" y="324681"/>
        <a:ext cx="1560418" cy="1560418"/>
      </dsp:txXfrm>
    </dsp:sp>
  </dsp:spTree>
</dsp:drawing>
</file>

<file path=xl/diagrams/drawing5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6CA8CDC-76C9-4AFB-806D-42FB375F400E}">
      <dsp:nvSpPr>
        <dsp:cNvPr id="0" name=""/>
        <dsp:cNvSpPr/>
      </dsp:nvSpPr>
      <dsp:spPr>
        <a:xfrm>
          <a:off x="444967" y="1522"/>
          <a:ext cx="2252458" cy="225245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1.13 Definir duracion de actividades, y red CPM</a:t>
          </a:r>
          <a:endParaRPr lang="es-CO" sz="1200" kern="1200"/>
        </a:p>
      </dsp:txBody>
      <dsp:txXfrm>
        <a:off x="774832" y="331387"/>
        <a:ext cx="1592728" cy="1592728"/>
      </dsp:txXfrm>
    </dsp:sp>
  </dsp:spTree>
</dsp:drawing>
</file>

<file path=xl/diagrams/drawing5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9805C22-D046-404C-A02F-E4176EEDBFC0}">
      <dsp:nvSpPr>
        <dsp:cNvPr id="0" name=""/>
        <dsp:cNvSpPr/>
      </dsp:nvSpPr>
      <dsp:spPr>
        <a:xfrm>
          <a:off x="444967" y="1522"/>
          <a:ext cx="2252458" cy="225245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1.14 Definir ruta critica</a:t>
          </a:r>
          <a:endParaRPr lang="es-CO" sz="1200" kern="1200"/>
        </a:p>
      </dsp:txBody>
      <dsp:txXfrm>
        <a:off x="774832" y="331387"/>
        <a:ext cx="1592728" cy="1592728"/>
      </dsp:txXfrm>
    </dsp:sp>
  </dsp:spTree>
</dsp:drawing>
</file>

<file path=xl/diagrams/drawing5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59029B1-49BC-4BFE-9DD1-F0BF78ED953C}">
      <dsp:nvSpPr>
        <dsp:cNvPr id="0" name=""/>
        <dsp:cNvSpPr/>
      </dsp:nvSpPr>
      <dsp:spPr>
        <a:xfrm>
          <a:off x="444967" y="1522"/>
          <a:ext cx="2252458" cy="225245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1.15 Realizar matriz de riesgos del proyecto</a:t>
          </a:r>
          <a:endParaRPr lang="es-CO" sz="1200" kern="1200"/>
        </a:p>
      </dsp:txBody>
      <dsp:txXfrm>
        <a:off x="774832" y="331387"/>
        <a:ext cx="1592728" cy="1592728"/>
      </dsp:txXfrm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3687CFE-005F-4996-BDF8-00B2162645DF}">
      <dsp:nvSpPr>
        <dsp:cNvPr id="0" name=""/>
        <dsp:cNvSpPr/>
      </dsp:nvSpPr>
      <dsp:spPr>
        <a:xfrm>
          <a:off x="478001" y="620"/>
          <a:ext cx="2181646" cy="2181646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1.6 Realizar estado del arte (Primer acercamiento)</a:t>
          </a:r>
          <a:endParaRPr lang="es-CO" sz="1200" kern="1200"/>
        </a:p>
      </dsp:txBody>
      <dsp:txXfrm>
        <a:off x="797496" y="320115"/>
        <a:ext cx="1542656" cy="1542656"/>
      </dsp:txXfrm>
    </dsp:sp>
  </dsp:spTree>
</dsp:drawing>
</file>

<file path=xl/diagrams/drawing6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64A3F49-7A1F-4FCD-BD6C-89C1A1EB0A8D}">
      <dsp:nvSpPr>
        <dsp:cNvPr id="0" name=""/>
        <dsp:cNvSpPr/>
      </dsp:nvSpPr>
      <dsp:spPr>
        <a:xfrm>
          <a:off x="509766" y="1151"/>
          <a:ext cx="2253198" cy="225319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1.16 Definir las acciones de minimizacion</a:t>
          </a:r>
          <a:endParaRPr lang="es-CO" sz="1200" kern="1200"/>
        </a:p>
      </dsp:txBody>
      <dsp:txXfrm>
        <a:off x="839739" y="331124"/>
        <a:ext cx="1593252" cy="1593252"/>
      </dsp:txXfrm>
    </dsp:sp>
  </dsp:spTree>
</dsp:drawing>
</file>

<file path=xl/diagrams/drawing6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6FB2791-1DE5-44B6-A138-B149B7697BAF}">
      <dsp:nvSpPr>
        <dsp:cNvPr id="0" name=""/>
        <dsp:cNvSpPr/>
      </dsp:nvSpPr>
      <dsp:spPr>
        <a:xfrm>
          <a:off x="464164" y="393"/>
          <a:ext cx="2208995" cy="2208995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1.17 Definir y desarrollar la tecnica de levantamiento de informacion (Entrevista)</a:t>
          </a:r>
          <a:endParaRPr lang="es-CO" sz="1200" kern="1200"/>
        </a:p>
      </dsp:txBody>
      <dsp:txXfrm>
        <a:off x="787664" y="323893"/>
        <a:ext cx="1561995" cy="1561995"/>
      </dsp:txXfrm>
    </dsp:sp>
  </dsp:spTree>
</dsp:drawing>
</file>

<file path=xl/diagrams/drawing6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E75FA21-2C5E-402D-8DFB-DAA3677FB316}">
      <dsp:nvSpPr>
        <dsp:cNvPr id="0" name=""/>
        <dsp:cNvSpPr/>
      </dsp:nvSpPr>
      <dsp:spPr>
        <a:xfrm>
          <a:off x="562377" y="189"/>
          <a:ext cx="2165954" cy="2165954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1.18 definir los requerimientos funcionales de DB</a:t>
          </a:r>
          <a:endParaRPr lang="es-CO" sz="1200" kern="1200"/>
        </a:p>
      </dsp:txBody>
      <dsp:txXfrm>
        <a:off x="879574" y="317386"/>
        <a:ext cx="1531560" cy="1531560"/>
      </dsp:txXfrm>
    </dsp:sp>
  </dsp:spTree>
</dsp:drawing>
</file>

<file path=xl/diagrams/drawing6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323FC1A-3D58-4000-94F5-9686B02CF16D}">
      <dsp:nvSpPr>
        <dsp:cNvPr id="0" name=""/>
        <dsp:cNvSpPr/>
      </dsp:nvSpPr>
      <dsp:spPr>
        <a:xfrm>
          <a:off x="484861" y="1419"/>
          <a:ext cx="2172670" cy="217267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1.19 definir los requerimientos no funcionales de DB</a:t>
          </a:r>
          <a:endParaRPr lang="es-CO" sz="1200" kern="1200"/>
        </a:p>
      </dsp:txBody>
      <dsp:txXfrm>
        <a:off x="803041" y="319599"/>
        <a:ext cx="1536310" cy="1536310"/>
      </dsp:txXfrm>
    </dsp:sp>
  </dsp:spTree>
</dsp:drawing>
</file>

<file path=xl/diagrams/drawing6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DE7FFD1-284C-4BCB-9B59-DE8C44E3C509}">
      <dsp:nvSpPr>
        <dsp:cNvPr id="0" name=""/>
        <dsp:cNvSpPr/>
      </dsp:nvSpPr>
      <dsp:spPr>
        <a:xfrm>
          <a:off x="539301" y="605"/>
          <a:ext cx="2208570" cy="220857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1.20 definir los requerimientos fisicos e infraestructura</a:t>
          </a:r>
          <a:endParaRPr lang="es-CO" sz="1200" kern="1200"/>
        </a:p>
      </dsp:txBody>
      <dsp:txXfrm>
        <a:off x="862739" y="324043"/>
        <a:ext cx="1561694" cy="1561694"/>
      </dsp:txXfrm>
    </dsp:sp>
  </dsp:spTree>
</dsp:drawing>
</file>

<file path=xl/diagrams/drawing6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B05754D-C1C4-47DB-ABB8-BAB406162A8F}">
      <dsp:nvSpPr>
        <dsp:cNvPr id="0" name=""/>
        <dsp:cNvSpPr/>
      </dsp:nvSpPr>
      <dsp:spPr>
        <a:xfrm>
          <a:off x="466449" y="143"/>
          <a:ext cx="2209495" cy="2209495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1.21 Realizar el modelado conceptual del la DB</a:t>
          </a:r>
          <a:endParaRPr lang="es-CO" sz="1200" kern="1200"/>
        </a:p>
      </dsp:txBody>
      <dsp:txXfrm>
        <a:off x="790022" y="323716"/>
        <a:ext cx="1562349" cy="1562349"/>
      </dsp:txXfrm>
    </dsp:sp>
  </dsp:spTree>
</dsp:drawing>
</file>

<file path=xl/diagrams/drawing6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EC3F41D-3A07-4DF5-9CBB-D7CF582414F5}">
      <dsp:nvSpPr>
        <dsp:cNvPr id="0" name=""/>
        <dsp:cNvSpPr/>
      </dsp:nvSpPr>
      <dsp:spPr>
        <a:xfrm>
          <a:off x="507800" y="368"/>
          <a:ext cx="2254764" cy="2254764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1.10 Definir las contribuciones de conocimiento de las areas de tecnologia aplicada USB</a:t>
          </a:r>
          <a:endParaRPr lang="es-CO" sz="1200" kern="1200"/>
        </a:p>
      </dsp:txBody>
      <dsp:txXfrm>
        <a:off x="838003" y="330571"/>
        <a:ext cx="1594358" cy="1594358"/>
      </dsp:txXfrm>
    </dsp:sp>
  </dsp:spTree>
</dsp:drawing>
</file>

<file path=xl/diagrams/drawing6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E4B9450-679D-4C5E-B166-E8FD774B96D4}">
      <dsp:nvSpPr>
        <dsp:cNvPr id="0" name=""/>
        <dsp:cNvSpPr/>
      </dsp:nvSpPr>
      <dsp:spPr>
        <a:xfrm>
          <a:off x="427789" y="1059"/>
          <a:ext cx="2251204" cy="2251204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1.11 Realizar cronograma de actividades</a:t>
          </a:r>
          <a:endParaRPr lang="es-CO" sz="1200" kern="1200"/>
        </a:p>
      </dsp:txBody>
      <dsp:txXfrm>
        <a:off x="757470" y="330740"/>
        <a:ext cx="1591842" cy="1591842"/>
      </dsp:txXfrm>
    </dsp:sp>
  </dsp:spTree>
</dsp:drawing>
</file>

<file path=xl/diagrams/drawing6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DFAD102-7C66-4B8B-A0F1-50D826FA901A}">
      <dsp:nvSpPr>
        <dsp:cNvPr id="0" name=""/>
        <dsp:cNvSpPr/>
      </dsp:nvSpPr>
      <dsp:spPr>
        <a:xfrm>
          <a:off x="444549" y="1491"/>
          <a:ext cx="2250341" cy="2250341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1.12 Definir indicadores de ejecucion de la actividad</a:t>
          </a:r>
          <a:endParaRPr lang="es-CO" sz="1200" kern="1200"/>
        </a:p>
      </dsp:txBody>
      <dsp:txXfrm>
        <a:off x="774104" y="331046"/>
        <a:ext cx="1591231" cy="1591231"/>
      </dsp:txXfrm>
    </dsp:sp>
  </dsp:spTree>
</dsp:drawing>
</file>

<file path=xl/diagrams/drawing6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5681" y="1133"/>
          <a:ext cx="2149056" cy="2180620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2.1 Realizar el modelado logico del la DB</a:t>
          </a:r>
          <a:endParaRPr lang="es-CO" sz="1200" kern="1200">
            <a:solidFill>
              <a:schemeClr val="tx1"/>
            </a:solidFill>
          </a:endParaRPr>
        </a:p>
      </dsp:txBody>
      <dsp:txXfrm>
        <a:off x="810403" y="320477"/>
        <a:ext cx="1519612" cy="1541932"/>
      </dsp:txXfrm>
    </dsp:sp>
  </dsp:spTree>
</dsp:drawing>
</file>

<file path=xl/diagrams/drawing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3944" y="777"/>
          <a:ext cx="2149759" cy="2181333"/>
        </a:xfrm>
        <a:prstGeom prst="ellipse">
          <a:avLst/>
        </a:prstGeom>
        <a:solidFill>
          <a:schemeClr val="accent1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INICIO</a:t>
          </a:r>
          <a:endParaRPr lang="es-CO" sz="1200" kern="1200">
            <a:solidFill>
              <a:schemeClr val="tx1"/>
            </a:solidFill>
          </a:endParaRPr>
        </a:p>
      </dsp:txBody>
      <dsp:txXfrm>
        <a:off x="808769" y="320226"/>
        <a:ext cx="1520109" cy="1542435"/>
      </dsp:txXfrm>
    </dsp:sp>
  </dsp:spTree>
</dsp:drawing>
</file>

<file path=xl/diagrams/drawing7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4380" y="1300"/>
          <a:ext cx="2151658" cy="2183260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2.2 Normalizar modelado fisico (Primera forma Normal)</a:t>
          </a:r>
          <a:endParaRPr lang="es-CO" sz="1200" kern="1200">
            <a:solidFill>
              <a:schemeClr val="tx1"/>
            </a:solidFill>
          </a:endParaRPr>
        </a:p>
      </dsp:txBody>
      <dsp:txXfrm>
        <a:off x="809483" y="321031"/>
        <a:ext cx="1521452" cy="1543798"/>
      </dsp:txXfrm>
    </dsp:sp>
  </dsp:spTree>
</dsp:drawing>
</file>

<file path=xl/diagrams/drawing7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0168" y="459"/>
          <a:ext cx="2149800" cy="2181375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2.3 Normalizar modelado fisico (Segunda forma Normal)</a:t>
          </a:r>
          <a:endParaRPr lang="es-CO" sz="1200" kern="1200">
            <a:solidFill>
              <a:schemeClr val="tx1"/>
            </a:solidFill>
          </a:endParaRPr>
        </a:p>
      </dsp:txBody>
      <dsp:txXfrm>
        <a:off x="804999" y="319914"/>
        <a:ext cx="1520138" cy="1542465"/>
      </dsp:txXfrm>
    </dsp:sp>
  </dsp:spTree>
</dsp:drawing>
</file>

<file path=xl/diagrams/drawing7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2691" y="1299"/>
          <a:ext cx="2183645" cy="2215717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2.4 Normalizar modelado fisico (Tercera forma Normal)</a:t>
          </a:r>
          <a:endParaRPr lang="es-CO" sz="1200" kern="1200">
            <a:solidFill>
              <a:schemeClr val="tx1"/>
            </a:solidFill>
          </a:endParaRPr>
        </a:p>
      </dsp:txBody>
      <dsp:txXfrm>
        <a:off x="802478" y="325783"/>
        <a:ext cx="1544071" cy="1566749"/>
      </dsp:txXfrm>
    </dsp:sp>
  </dsp:spTree>
</dsp:drawing>
</file>

<file path=xl/diagrams/drawing7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9111" y="261"/>
          <a:ext cx="2155653" cy="2187313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2.5 Implementar MSDB</a:t>
          </a:r>
          <a:endParaRPr lang="es-CO" sz="1200" kern="1200">
            <a:solidFill>
              <a:schemeClr val="tx1"/>
            </a:solidFill>
          </a:endParaRPr>
        </a:p>
      </dsp:txBody>
      <dsp:txXfrm>
        <a:off x="814799" y="320586"/>
        <a:ext cx="1524277" cy="1546663"/>
      </dsp:txXfrm>
    </dsp:sp>
  </dsp:spTree>
</dsp:drawing>
</file>

<file path=xl/diagrams/drawing7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622148" y="1394"/>
          <a:ext cx="2153420" cy="2185048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2.6 Determinar los metodos de consulta</a:t>
          </a:r>
          <a:endParaRPr lang="es-CO" sz="1200" kern="1200">
            <a:solidFill>
              <a:schemeClr val="tx1"/>
            </a:solidFill>
          </a:endParaRPr>
        </a:p>
      </dsp:txBody>
      <dsp:txXfrm>
        <a:off x="937509" y="321387"/>
        <a:ext cx="1522698" cy="1545062"/>
      </dsp:txXfrm>
    </dsp:sp>
  </dsp:spTree>
</dsp:drawing>
</file>

<file path=xl/diagrams/drawing7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9111" y="261"/>
          <a:ext cx="2155653" cy="2187313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2.7 Crear y clasificar el contenido de index.html (mockups)</a:t>
          </a:r>
          <a:endParaRPr lang="es-CO" sz="1200" kern="1200">
            <a:solidFill>
              <a:schemeClr val="tx1"/>
            </a:solidFill>
          </a:endParaRPr>
        </a:p>
      </dsp:txBody>
      <dsp:txXfrm>
        <a:off x="814799" y="320586"/>
        <a:ext cx="1524277" cy="1546663"/>
      </dsp:txXfrm>
    </dsp:sp>
  </dsp:spTree>
</dsp:drawing>
</file>

<file path=xl/diagrams/drawing7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6379" y="408"/>
          <a:ext cx="2149700" cy="2181273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2.8 Crear y clasificar el contenido html para testimonios y reseñas (mockups)</a:t>
          </a:r>
          <a:endParaRPr lang="es-CO" sz="1200" kern="1200">
            <a:solidFill>
              <a:schemeClr val="tx1"/>
            </a:solidFill>
          </a:endParaRPr>
        </a:p>
      </dsp:txBody>
      <dsp:txXfrm>
        <a:off x="801195" y="319848"/>
        <a:ext cx="1520068" cy="1542393"/>
      </dsp:txXfrm>
    </dsp:sp>
  </dsp:spTree>
</dsp:drawing>
</file>

<file path=xl/diagrams/drawing7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8862" y="756"/>
          <a:ext cx="2152353" cy="2183965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2.9 Implementar espacio donde el usuario pueda contactarnos o indicando como y por que medio</a:t>
          </a:r>
          <a:endParaRPr lang="es-CO" sz="1200" kern="1200">
            <a:solidFill>
              <a:schemeClr val="tx1"/>
            </a:solidFill>
          </a:endParaRPr>
        </a:p>
      </dsp:txBody>
      <dsp:txXfrm>
        <a:off x="804067" y="320590"/>
        <a:ext cx="1521943" cy="1544297"/>
      </dsp:txXfrm>
    </dsp:sp>
  </dsp:spTree>
</dsp:drawing>
</file>

<file path=xl/diagrams/drawing7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72151" y="1212"/>
          <a:ext cx="2178156" cy="2210147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2.10 Evaluar competencias directas o indirectas </a:t>
          </a:r>
          <a:endParaRPr lang="es-CO" sz="1200" kern="1200">
            <a:solidFill>
              <a:schemeClr val="tx1"/>
            </a:solidFill>
          </a:endParaRPr>
        </a:p>
      </dsp:txBody>
      <dsp:txXfrm>
        <a:off x="791135" y="324881"/>
        <a:ext cx="1540188" cy="1562809"/>
      </dsp:txXfrm>
    </dsp:sp>
  </dsp:spTree>
</dsp:drawing>
</file>

<file path=xl/diagrams/drawing7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6379" y="409"/>
          <a:ext cx="2149700" cy="2181273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2.11 Elavorar ventajas que tiene el proyecto con la copetencia </a:t>
          </a:r>
          <a:endParaRPr lang="es-CO" sz="1200" kern="1200">
            <a:solidFill>
              <a:schemeClr val="tx1"/>
            </a:solidFill>
          </a:endParaRPr>
        </a:p>
      </dsp:txBody>
      <dsp:txXfrm>
        <a:off x="801195" y="319849"/>
        <a:ext cx="1520068" cy="1542393"/>
      </dsp:txXfrm>
    </dsp:sp>
  </dsp:spTree>
</dsp:drawing>
</file>

<file path=xl/diagrams/drawing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6D9C4F3-4898-48D3-8093-7070E5D73AE1}">
      <dsp:nvSpPr>
        <dsp:cNvPr id="0" name=""/>
        <dsp:cNvSpPr/>
      </dsp:nvSpPr>
      <dsp:spPr>
        <a:xfrm>
          <a:off x="484551" y="559"/>
          <a:ext cx="2161373" cy="2161373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1.7 Definir el alcance preliminar, Estado del arte, Planteamiento del problema y Formulacion del problema</a:t>
          </a:r>
          <a:endParaRPr lang="es-CO" sz="1200" kern="1200"/>
        </a:p>
      </dsp:txBody>
      <dsp:txXfrm>
        <a:off x="801077" y="317085"/>
        <a:ext cx="1528321" cy="1528321"/>
      </dsp:txXfrm>
    </dsp:sp>
  </dsp:spTree>
</dsp:drawing>
</file>

<file path=xl/diagrams/drawing8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511388" y="441"/>
          <a:ext cx="2118235" cy="2149346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3.5 Establecer la arquitectura generica del software</a:t>
          </a:r>
          <a:endParaRPr lang="es-CO" sz="1200" kern="1200">
            <a:solidFill>
              <a:schemeClr val="tx1"/>
            </a:solidFill>
          </a:endParaRPr>
        </a:p>
      </dsp:txBody>
      <dsp:txXfrm>
        <a:off x="821596" y="315205"/>
        <a:ext cx="1497819" cy="1519818"/>
      </dsp:txXfrm>
    </dsp:sp>
  </dsp:spTree>
</dsp:drawing>
</file>

<file path=xl/diagrams/drawing8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507484" y="316"/>
          <a:ext cx="2126042" cy="2157267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3.6 Establecer la lista de chekeo de los requerimientos de la arquitectura.</a:t>
          </a:r>
          <a:endParaRPr lang="es-CO" sz="1200" kern="1200">
            <a:solidFill>
              <a:schemeClr val="tx1"/>
            </a:solidFill>
          </a:endParaRPr>
        </a:p>
      </dsp:txBody>
      <dsp:txXfrm>
        <a:off x="818836" y="316240"/>
        <a:ext cx="1503338" cy="1525419"/>
      </dsp:txXfrm>
    </dsp:sp>
  </dsp:spTree>
</dsp:drawing>
</file>

<file path=xl/diagrams/drawing8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550945" y="433"/>
          <a:ext cx="2155983" cy="218764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3.7 Definir las tecnologias de desarrollo backend.</a:t>
          </a:r>
          <a:endParaRPr lang="es-CO" sz="1200" kern="1200">
            <a:solidFill>
              <a:schemeClr val="tx1"/>
            </a:solidFill>
          </a:endParaRPr>
        </a:p>
      </dsp:txBody>
      <dsp:txXfrm>
        <a:off x="866681" y="320807"/>
        <a:ext cx="1524511" cy="1546900"/>
      </dsp:txXfrm>
    </dsp:sp>
  </dsp:spTree>
</dsp:drawing>
</file>

<file path=xl/diagrams/drawing8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566265" y="113"/>
          <a:ext cx="2153261" cy="2184886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3.8 Definir las tecnologias de desarrollo fontend.</a:t>
          </a:r>
          <a:endParaRPr lang="es-CO" sz="1200" kern="1200">
            <a:solidFill>
              <a:schemeClr val="tx1"/>
            </a:solidFill>
          </a:endParaRPr>
        </a:p>
      </dsp:txBody>
      <dsp:txXfrm>
        <a:off x="881603" y="320082"/>
        <a:ext cx="1522585" cy="1544948"/>
      </dsp:txXfrm>
    </dsp:sp>
  </dsp:spTree>
</dsp:drawing>
</file>

<file path=xl/diagrams/drawing8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2395" y="374"/>
          <a:ext cx="2151273" cy="2182869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3.1 Definir los atributos de calidad.</a:t>
          </a:r>
          <a:endParaRPr lang="es-CO" sz="1200" kern="1200">
            <a:solidFill>
              <a:schemeClr val="tx1"/>
            </a:solidFill>
          </a:endParaRPr>
        </a:p>
      </dsp:txBody>
      <dsp:txXfrm>
        <a:off x="807442" y="320048"/>
        <a:ext cx="1521179" cy="1543521"/>
      </dsp:txXfrm>
    </dsp:sp>
  </dsp:spTree>
</dsp:drawing>
</file>

<file path=xl/diagrams/drawing8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9833" y="650"/>
          <a:ext cx="2156629" cy="2188304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3.3 Definir los atributos de los objetos.</a:t>
          </a:r>
          <a:endParaRPr lang="es-CO" sz="1200" kern="1200">
            <a:solidFill>
              <a:schemeClr val="tx1"/>
            </a:solidFill>
          </a:endParaRPr>
        </a:p>
      </dsp:txBody>
      <dsp:txXfrm>
        <a:off x="805664" y="321120"/>
        <a:ext cx="1524967" cy="1547364"/>
      </dsp:txXfrm>
    </dsp:sp>
  </dsp:spTree>
</dsp:drawing>
</file>

<file path=xl/diagrams/drawing8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2432" y="293"/>
          <a:ext cx="2151432" cy="2183031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3.4 Definir los eventos asociados al funcionamiento.</a:t>
          </a:r>
          <a:endParaRPr lang="es-CO" sz="1200" kern="1200">
            <a:solidFill>
              <a:schemeClr val="tx1"/>
            </a:solidFill>
          </a:endParaRPr>
        </a:p>
      </dsp:txBody>
      <dsp:txXfrm>
        <a:off x="807502" y="319990"/>
        <a:ext cx="1521292" cy="1543637"/>
      </dsp:txXfrm>
    </dsp:sp>
  </dsp:spTree>
</dsp:drawing>
</file>

<file path=xl/diagrams/drawing8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74243" y="71"/>
          <a:ext cx="2187809" cy="2219942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3.2 Definir los objetos</a:t>
          </a:r>
          <a:endParaRPr lang="es-CO" sz="1200" kern="1200">
            <a:solidFill>
              <a:schemeClr val="tx1"/>
            </a:solidFill>
          </a:endParaRPr>
        </a:p>
      </dsp:txBody>
      <dsp:txXfrm>
        <a:off x="794640" y="325174"/>
        <a:ext cx="1547015" cy="1569736"/>
      </dsp:txXfrm>
    </dsp:sp>
  </dsp:spTree>
</dsp:drawing>
</file>

<file path=xl/diagrams/drawing8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1677" y="447"/>
          <a:ext cx="2148134" cy="2179684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3.9  Diseñar el modelo de la app.</a:t>
          </a:r>
          <a:endParaRPr lang="es-CO" sz="1200" kern="1200">
            <a:solidFill>
              <a:schemeClr val="tx1"/>
            </a:solidFill>
          </a:endParaRPr>
        </a:p>
      </dsp:txBody>
      <dsp:txXfrm>
        <a:off x="806264" y="319654"/>
        <a:ext cx="1518960" cy="1541270"/>
      </dsp:txXfrm>
    </dsp:sp>
  </dsp:spTree>
</dsp:drawing>
</file>

<file path=xl/diagrams/drawing8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9269" y="610"/>
          <a:ext cx="2162475" cy="2194236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3.10 Diseñar y construir el prototipo.</a:t>
          </a:r>
          <a:endParaRPr lang="es-CO" sz="1200" kern="1200">
            <a:solidFill>
              <a:schemeClr val="tx1"/>
            </a:solidFill>
          </a:endParaRPr>
        </a:p>
      </dsp:txBody>
      <dsp:txXfrm>
        <a:off x="805956" y="321948"/>
        <a:ext cx="1529101" cy="1551560"/>
      </dsp:txXfrm>
    </dsp:sp>
  </dsp:spTree>
</dsp:drawing>
</file>

<file path=xl/diagrams/drawing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21571C8-DBAC-45E3-80A2-7E5C3F543A2D}">
      <dsp:nvSpPr>
        <dsp:cNvPr id="0" name=""/>
        <dsp:cNvSpPr/>
      </dsp:nvSpPr>
      <dsp:spPr>
        <a:xfrm>
          <a:off x="489199" y="1480"/>
          <a:ext cx="2182105" cy="2182105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1.8 Realizar analisis DOFA referente la competencia</a:t>
          </a:r>
          <a:endParaRPr lang="es-CO" sz="1200" kern="1200"/>
        </a:p>
      </dsp:txBody>
      <dsp:txXfrm>
        <a:off x="808761" y="321042"/>
        <a:ext cx="1542981" cy="1542981"/>
      </dsp:txXfrm>
    </dsp:sp>
  </dsp:spTree>
</dsp:drawing>
</file>

<file path=xl/diagrams/drawing9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6667" y="1144"/>
          <a:ext cx="2167680" cy="2199517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3.11 Desarrollar los metodos de consulta.</a:t>
          </a:r>
          <a:endParaRPr lang="es-CO" sz="1200" kern="1200">
            <a:solidFill>
              <a:schemeClr val="tx1"/>
            </a:solidFill>
          </a:endParaRPr>
        </a:p>
      </dsp:txBody>
      <dsp:txXfrm>
        <a:off x="804116" y="323256"/>
        <a:ext cx="1532782" cy="1555293"/>
      </dsp:txXfrm>
    </dsp:sp>
  </dsp:spTree>
</dsp:drawing>
</file>

<file path=xl/diagrams/drawing9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7968" y="83"/>
          <a:ext cx="2165078" cy="2196876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FIN</a:t>
          </a:r>
          <a:endParaRPr lang="es-CO" sz="1200" kern="1200">
            <a:solidFill>
              <a:schemeClr val="tx1"/>
            </a:solidFill>
          </a:endParaRPr>
        </a:p>
      </dsp:txBody>
      <dsp:txXfrm>
        <a:off x="805036" y="321808"/>
        <a:ext cx="1530942" cy="1553426"/>
      </dsp:txXfrm>
    </dsp:sp>
  </dsp:spTree>
</dsp:drawing>
</file>

<file path=xl/diagrams/drawing9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9269" y="486"/>
          <a:ext cx="2162475" cy="2194236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3.12 obtener conocimiento sobre lenguajes de programacion</a:t>
          </a:r>
          <a:endParaRPr lang="es-CO" sz="1200" kern="1200">
            <a:solidFill>
              <a:schemeClr val="tx1"/>
            </a:solidFill>
          </a:endParaRPr>
        </a:p>
      </dsp:txBody>
      <dsp:txXfrm>
        <a:off x="805956" y="321824"/>
        <a:ext cx="1529101" cy="155156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0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7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8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9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0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7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8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9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0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7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8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9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0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7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8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9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50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5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5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5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5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5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5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57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58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59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60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6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6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6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6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6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6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67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68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69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7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70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7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7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7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7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7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7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77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78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79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8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80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8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8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8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8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8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8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87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88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89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9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90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9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9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9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9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9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diagramLayout" Target="../diagrams/layout24.xml"/><Relationship Id="rId21" Type="http://schemas.openxmlformats.org/officeDocument/2006/relationships/diagramData" Target="../diagrams/data5.xml"/><Relationship Id="rId42" Type="http://schemas.openxmlformats.org/officeDocument/2006/relationships/diagramLayout" Target="../diagrams/layout9.xml"/><Relationship Id="rId63" Type="http://schemas.openxmlformats.org/officeDocument/2006/relationships/diagramQuickStyle" Target="../diagrams/quickStyle13.xml"/><Relationship Id="rId84" Type="http://schemas.openxmlformats.org/officeDocument/2006/relationships/diagramColors" Target="../diagrams/colors17.xml"/><Relationship Id="rId138" Type="http://schemas.openxmlformats.org/officeDocument/2006/relationships/diagramQuickStyle" Target="../diagrams/quickStyle28.xml"/><Relationship Id="rId159" Type="http://schemas.openxmlformats.org/officeDocument/2006/relationships/diagramColors" Target="../diagrams/colors32.xml"/><Relationship Id="rId170" Type="http://schemas.microsoft.com/office/2007/relationships/diagramDrawing" Target="../diagrams/drawing34.xml"/><Relationship Id="rId191" Type="http://schemas.openxmlformats.org/officeDocument/2006/relationships/diagramData" Target="../diagrams/data39.xml"/><Relationship Id="rId205" Type="http://schemas.microsoft.com/office/2007/relationships/diagramDrawing" Target="../diagrams/drawing41.xml"/><Relationship Id="rId226" Type="http://schemas.openxmlformats.org/officeDocument/2006/relationships/diagramData" Target="../diagrams/data46.xml"/><Relationship Id="rId107" Type="http://schemas.openxmlformats.org/officeDocument/2006/relationships/diagramLayout" Target="../diagrams/layout22.xml"/><Relationship Id="rId11" Type="http://schemas.openxmlformats.org/officeDocument/2006/relationships/diagramData" Target="../diagrams/data3.xml"/><Relationship Id="rId32" Type="http://schemas.openxmlformats.org/officeDocument/2006/relationships/diagramLayout" Target="../diagrams/layout7.xml"/><Relationship Id="rId53" Type="http://schemas.openxmlformats.org/officeDocument/2006/relationships/diagramQuickStyle" Target="../diagrams/quickStyle11.xml"/><Relationship Id="rId74" Type="http://schemas.openxmlformats.org/officeDocument/2006/relationships/diagramColors" Target="../diagrams/colors15.xml"/><Relationship Id="rId128" Type="http://schemas.openxmlformats.org/officeDocument/2006/relationships/diagramQuickStyle" Target="../diagrams/quickStyle26.xml"/><Relationship Id="rId149" Type="http://schemas.openxmlformats.org/officeDocument/2006/relationships/diagramColors" Target="../diagrams/colors30.xml"/><Relationship Id="rId5" Type="http://schemas.microsoft.com/office/2007/relationships/diagramDrawing" Target="../diagrams/drawing1.xml"/><Relationship Id="rId95" Type="http://schemas.microsoft.com/office/2007/relationships/diagramDrawing" Target="../diagrams/drawing19.xml"/><Relationship Id="rId160" Type="http://schemas.microsoft.com/office/2007/relationships/diagramDrawing" Target="../diagrams/drawing32.xml"/><Relationship Id="rId181" Type="http://schemas.openxmlformats.org/officeDocument/2006/relationships/diagramData" Target="../diagrams/data37.xml"/><Relationship Id="rId216" Type="http://schemas.openxmlformats.org/officeDocument/2006/relationships/diagramData" Target="../diagrams/data44.xml"/><Relationship Id="rId22" Type="http://schemas.openxmlformats.org/officeDocument/2006/relationships/diagramLayout" Target="../diagrams/layout5.xml"/><Relationship Id="rId43" Type="http://schemas.openxmlformats.org/officeDocument/2006/relationships/diagramQuickStyle" Target="../diagrams/quickStyle9.xml"/><Relationship Id="rId64" Type="http://schemas.openxmlformats.org/officeDocument/2006/relationships/diagramColors" Target="../diagrams/colors13.xml"/><Relationship Id="rId118" Type="http://schemas.openxmlformats.org/officeDocument/2006/relationships/diagramQuickStyle" Target="../diagrams/quickStyle24.xml"/><Relationship Id="rId139" Type="http://schemas.openxmlformats.org/officeDocument/2006/relationships/diagramColors" Target="../diagrams/colors28.xml"/><Relationship Id="rId85" Type="http://schemas.microsoft.com/office/2007/relationships/diagramDrawing" Target="../diagrams/drawing17.xml"/><Relationship Id="rId150" Type="http://schemas.microsoft.com/office/2007/relationships/diagramDrawing" Target="../diagrams/drawing30.xml"/><Relationship Id="rId171" Type="http://schemas.openxmlformats.org/officeDocument/2006/relationships/diagramData" Target="../diagrams/data35.xml"/><Relationship Id="rId192" Type="http://schemas.openxmlformats.org/officeDocument/2006/relationships/diagramLayout" Target="../diagrams/layout39.xml"/><Relationship Id="rId206" Type="http://schemas.openxmlformats.org/officeDocument/2006/relationships/diagramData" Target="../diagrams/data42.xml"/><Relationship Id="rId227" Type="http://schemas.openxmlformats.org/officeDocument/2006/relationships/diagramLayout" Target="../diagrams/layout46.xml"/><Relationship Id="rId12" Type="http://schemas.openxmlformats.org/officeDocument/2006/relationships/diagramLayout" Target="../diagrams/layout3.xml"/><Relationship Id="rId33" Type="http://schemas.openxmlformats.org/officeDocument/2006/relationships/diagramQuickStyle" Target="../diagrams/quickStyle7.xml"/><Relationship Id="rId108" Type="http://schemas.openxmlformats.org/officeDocument/2006/relationships/diagramQuickStyle" Target="../diagrams/quickStyle22.xml"/><Relationship Id="rId129" Type="http://schemas.openxmlformats.org/officeDocument/2006/relationships/diagramColors" Target="../diagrams/colors26.xml"/><Relationship Id="rId54" Type="http://schemas.openxmlformats.org/officeDocument/2006/relationships/diagramColors" Target="../diagrams/colors11.xml"/><Relationship Id="rId75" Type="http://schemas.microsoft.com/office/2007/relationships/diagramDrawing" Target="../diagrams/drawing15.xml"/><Relationship Id="rId96" Type="http://schemas.openxmlformats.org/officeDocument/2006/relationships/diagramData" Target="../diagrams/data20.xml"/><Relationship Id="rId140" Type="http://schemas.microsoft.com/office/2007/relationships/diagramDrawing" Target="../diagrams/drawing28.xml"/><Relationship Id="rId161" Type="http://schemas.openxmlformats.org/officeDocument/2006/relationships/diagramData" Target="../diagrams/data33.xml"/><Relationship Id="rId182" Type="http://schemas.openxmlformats.org/officeDocument/2006/relationships/diagramLayout" Target="../diagrams/layout37.xml"/><Relationship Id="rId217" Type="http://schemas.openxmlformats.org/officeDocument/2006/relationships/diagramLayout" Target="../diagrams/layout44.xml"/><Relationship Id="rId6" Type="http://schemas.openxmlformats.org/officeDocument/2006/relationships/diagramData" Target="../diagrams/data2.xml"/><Relationship Id="rId23" Type="http://schemas.openxmlformats.org/officeDocument/2006/relationships/diagramQuickStyle" Target="../diagrams/quickStyle5.xml"/><Relationship Id="rId119" Type="http://schemas.openxmlformats.org/officeDocument/2006/relationships/diagramColors" Target="../diagrams/colors24.xml"/><Relationship Id="rId44" Type="http://schemas.openxmlformats.org/officeDocument/2006/relationships/diagramColors" Target="../diagrams/colors9.xml"/><Relationship Id="rId65" Type="http://schemas.microsoft.com/office/2007/relationships/diagramDrawing" Target="../diagrams/drawing13.xml"/><Relationship Id="rId86" Type="http://schemas.openxmlformats.org/officeDocument/2006/relationships/diagramData" Target="../diagrams/data18.xml"/><Relationship Id="rId130" Type="http://schemas.microsoft.com/office/2007/relationships/diagramDrawing" Target="../diagrams/drawing26.xml"/><Relationship Id="rId151" Type="http://schemas.openxmlformats.org/officeDocument/2006/relationships/diagramData" Target="../diagrams/data31.xml"/><Relationship Id="rId172" Type="http://schemas.openxmlformats.org/officeDocument/2006/relationships/diagramLayout" Target="../diagrams/layout35.xml"/><Relationship Id="rId193" Type="http://schemas.openxmlformats.org/officeDocument/2006/relationships/diagramQuickStyle" Target="../diagrams/quickStyle39.xml"/><Relationship Id="rId207" Type="http://schemas.openxmlformats.org/officeDocument/2006/relationships/diagramLayout" Target="../diagrams/layout42.xml"/><Relationship Id="rId228" Type="http://schemas.openxmlformats.org/officeDocument/2006/relationships/diagramQuickStyle" Target="../diagrams/quickStyle46.xml"/><Relationship Id="rId13" Type="http://schemas.openxmlformats.org/officeDocument/2006/relationships/diagramQuickStyle" Target="../diagrams/quickStyle3.xml"/><Relationship Id="rId109" Type="http://schemas.openxmlformats.org/officeDocument/2006/relationships/diagramColors" Target="../diagrams/colors22.xml"/><Relationship Id="rId34" Type="http://schemas.openxmlformats.org/officeDocument/2006/relationships/diagramColors" Target="../diagrams/colors7.xml"/><Relationship Id="rId55" Type="http://schemas.microsoft.com/office/2007/relationships/diagramDrawing" Target="../diagrams/drawing11.xml"/><Relationship Id="rId76" Type="http://schemas.openxmlformats.org/officeDocument/2006/relationships/diagramData" Target="../diagrams/data16.xml"/><Relationship Id="rId97" Type="http://schemas.openxmlformats.org/officeDocument/2006/relationships/diagramLayout" Target="../diagrams/layout20.xml"/><Relationship Id="rId120" Type="http://schemas.microsoft.com/office/2007/relationships/diagramDrawing" Target="../diagrams/drawing24.xml"/><Relationship Id="rId141" Type="http://schemas.openxmlformats.org/officeDocument/2006/relationships/diagramData" Target="../diagrams/data29.xml"/><Relationship Id="rId7" Type="http://schemas.openxmlformats.org/officeDocument/2006/relationships/diagramLayout" Target="../diagrams/layout2.xml"/><Relationship Id="rId162" Type="http://schemas.openxmlformats.org/officeDocument/2006/relationships/diagramLayout" Target="../diagrams/layout33.xml"/><Relationship Id="rId183" Type="http://schemas.openxmlformats.org/officeDocument/2006/relationships/diagramQuickStyle" Target="../diagrams/quickStyle37.xml"/><Relationship Id="rId218" Type="http://schemas.openxmlformats.org/officeDocument/2006/relationships/diagramQuickStyle" Target="../diagrams/quickStyle44.xml"/><Relationship Id="rId24" Type="http://schemas.openxmlformats.org/officeDocument/2006/relationships/diagramColors" Target="../diagrams/colors5.xml"/><Relationship Id="rId45" Type="http://schemas.microsoft.com/office/2007/relationships/diagramDrawing" Target="../diagrams/drawing9.xml"/><Relationship Id="rId66" Type="http://schemas.openxmlformats.org/officeDocument/2006/relationships/diagramData" Target="../diagrams/data14.xml"/><Relationship Id="rId87" Type="http://schemas.openxmlformats.org/officeDocument/2006/relationships/diagramLayout" Target="../diagrams/layout18.xml"/><Relationship Id="rId110" Type="http://schemas.microsoft.com/office/2007/relationships/diagramDrawing" Target="../diagrams/drawing22.xml"/><Relationship Id="rId131" Type="http://schemas.openxmlformats.org/officeDocument/2006/relationships/diagramData" Target="../diagrams/data27.xml"/><Relationship Id="rId152" Type="http://schemas.openxmlformats.org/officeDocument/2006/relationships/diagramLayout" Target="../diagrams/layout31.xml"/><Relationship Id="rId173" Type="http://schemas.openxmlformats.org/officeDocument/2006/relationships/diagramQuickStyle" Target="../diagrams/quickStyle35.xml"/><Relationship Id="rId194" Type="http://schemas.openxmlformats.org/officeDocument/2006/relationships/diagramColors" Target="../diagrams/colors39.xml"/><Relationship Id="rId208" Type="http://schemas.openxmlformats.org/officeDocument/2006/relationships/diagramQuickStyle" Target="../diagrams/quickStyle42.xml"/><Relationship Id="rId229" Type="http://schemas.openxmlformats.org/officeDocument/2006/relationships/diagramColors" Target="../diagrams/colors46.xml"/><Relationship Id="rId14" Type="http://schemas.openxmlformats.org/officeDocument/2006/relationships/diagramColors" Target="../diagrams/colors3.xml"/><Relationship Id="rId35" Type="http://schemas.microsoft.com/office/2007/relationships/diagramDrawing" Target="../diagrams/drawing7.xml"/><Relationship Id="rId56" Type="http://schemas.openxmlformats.org/officeDocument/2006/relationships/diagramData" Target="../diagrams/data12.xml"/><Relationship Id="rId77" Type="http://schemas.openxmlformats.org/officeDocument/2006/relationships/diagramLayout" Target="../diagrams/layout16.xml"/><Relationship Id="rId100" Type="http://schemas.microsoft.com/office/2007/relationships/diagramDrawing" Target="../diagrams/drawing20.xml"/><Relationship Id="rId8" Type="http://schemas.openxmlformats.org/officeDocument/2006/relationships/diagramQuickStyle" Target="../diagrams/quickStyle2.xml"/><Relationship Id="rId98" Type="http://schemas.openxmlformats.org/officeDocument/2006/relationships/diagramQuickStyle" Target="../diagrams/quickStyle20.xml"/><Relationship Id="rId121" Type="http://schemas.openxmlformats.org/officeDocument/2006/relationships/diagramData" Target="../diagrams/data25.xml"/><Relationship Id="rId142" Type="http://schemas.openxmlformats.org/officeDocument/2006/relationships/diagramLayout" Target="../diagrams/layout29.xml"/><Relationship Id="rId163" Type="http://schemas.openxmlformats.org/officeDocument/2006/relationships/diagramQuickStyle" Target="../diagrams/quickStyle33.xml"/><Relationship Id="rId184" Type="http://schemas.openxmlformats.org/officeDocument/2006/relationships/diagramColors" Target="../diagrams/colors37.xml"/><Relationship Id="rId219" Type="http://schemas.openxmlformats.org/officeDocument/2006/relationships/diagramColors" Target="../diagrams/colors44.xml"/><Relationship Id="rId230" Type="http://schemas.microsoft.com/office/2007/relationships/diagramDrawing" Target="../diagrams/drawing46.xml"/><Relationship Id="rId25" Type="http://schemas.microsoft.com/office/2007/relationships/diagramDrawing" Target="../diagrams/drawing5.xml"/><Relationship Id="rId46" Type="http://schemas.openxmlformats.org/officeDocument/2006/relationships/diagramData" Target="../diagrams/data10.xml"/><Relationship Id="rId67" Type="http://schemas.openxmlformats.org/officeDocument/2006/relationships/diagramLayout" Target="../diagrams/layout14.xml"/><Relationship Id="rId116" Type="http://schemas.openxmlformats.org/officeDocument/2006/relationships/diagramData" Target="../diagrams/data24.xml"/><Relationship Id="rId137" Type="http://schemas.openxmlformats.org/officeDocument/2006/relationships/diagramLayout" Target="../diagrams/layout28.xml"/><Relationship Id="rId158" Type="http://schemas.openxmlformats.org/officeDocument/2006/relationships/diagramQuickStyle" Target="../diagrams/quickStyle32.xml"/><Relationship Id="rId20" Type="http://schemas.microsoft.com/office/2007/relationships/diagramDrawing" Target="../diagrams/drawing4.xml"/><Relationship Id="rId41" Type="http://schemas.openxmlformats.org/officeDocument/2006/relationships/diagramData" Target="../diagrams/data9.xml"/><Relationship Id="rId62" Type="http://schemas.openxmlformats.org/officeDocument/2006/relationships/diagramLayout" Target="../diagrams/layout13.xml"/><Relationship Id="rId83" Type="http://schemas.openxmlformats.org/officeDocument/2006/relationships/diagramQuickStyle" Target="../diagrams/quickStyle17.xml"/><Relationship Id="rId88" Type="http://schemas.openxmlformats.org/officeDocument/2006/relationships/diagramQuickStyle" Target="../diagrams/quickStyle18.xml"/><Relationship Id="rId111" Type="http://schemas.openxmlformats.org/officeDocument/2006/relationships/diagramData" Target="../diagrams/data23.xml"/><Relationship Id="rId132" Type="http://schemas.openxmlformats.org/officeDocument/2006/relationships/diagramLayout" Target="../diagrams/layout27.xml"/><Relationship Id="rId153" Type="http://schemas.openxmlformats.org/officeDocument/2006/relationships/diagramQuickStyle" Target="../diagrams/quickStyle31.xml"/><Relationship Id="rId174" Type="http://schemas.openxmlformats.org/officeDocument/2006/relationships/diagramColors" Target="../diagrams/colors35.xml"/><Relationship Id="rId179" Type="http://schemas.openxmlformats.org/officeDocument/2006/relationships/diagramColors" Target="../diagrams/colors36.xml"/><Relationship Id="rId195" Type="http://schemas.microsoft.com/office/2007/relationships/diagramDrawing" Target="../diagrams/drawing39.xml"/><Relationship Id="rId209" Type="http://schemas.openxmlformats.org/officeDocument/2006/relationships/diagramColors" Target="../diagrams/colors42.xml"/><Relationship Id="rId190" Type="http://schemas.microsoft.com/office/2007/relationships/diagramDrawing" Target="../diagrams/drawing38.xml"/><Relationship Id="rId204" Type="http://schemas.openxmlformats.org/officeDocument/2006/relationships/diagramColors" Target="../diagrams/colors41.xml"/><Relationship Id="rId220" Type="http://schemas.microsoft.com/office/2007/relationships/diagramDrawing" Target="../diagrams/drawing44.xml"/><Relationship Id="rId225" Type="http://schemas.microsoft.com/office/2007/relationships/diagramDrawing" Target="../diagrams/drawing45.xml"/><Relationship Id="rId15" Type="http://schemas.microsoft.com/office/2007/relationships/diagramDrawing" Target="../diagrams/drawing3.xml"/><Relationship Id="rId36" Type="http://schemas.openxmlformats.org/officeDocument/2006/relationships/diagramData" Target="../diagrams/data8.xml"/><Relationship Id="rId57" Type="http://schemas.openxmlformats.org/officeDocument/2006/relationships/diagramLayout" Target="../diagrams/layout12.xml"/><Relationship Id="rId106" Type="http://schemas.openxmlformats.org/officeDocument/2006/relationships/diagramData" Target="../diagrams/data22.xml"/><Relationship Id="rId127" Type="http://schemas.openxmlformats.org/officeDocument/2006/relationships/diagramLayout" Target="../diagrams/layout26.xml"/><Relationship Id="rId10" Type="http://schemas.microsoft.com/office/2007/relationships/diagramDrawing" Target="../diagrams/drawing2.xml"/><Relationship Id="rId31" Type="http://schemas.openxmlformats.org/officeDocument/2006/relationships/diagramData" Target="../diagrams/data7.xml"/><Relationship Id="rId52" Type="http://schemas.openxmlformats.org/officeDocument/2006/relationships/diagramLayout" Target="../diagrams/layout11.xml"/><Relationship Id="rId73" Type="http://schemas.openxmlformats.org/officeDocument/2006/relationships/diagramQuickStyle" Target="../diagrams/quickStyle15.xml"/><Relationship Id="rId78" Type="http://schemas.openxmlformats.org/officeDocument/2006/relationships/diagramQuickStyle" Target="../diagrams/quickStyle16.xml"/><Relationship Id="rId94" Type="http://schemas.openxmlformats.org/officeDocument/2006/relationships/diagramColors" Target="../diagrams/colors19.xml"/><Relationship Id="rId99" Type="http://schemas.openxmlformats.org/officeDocument/2006/relationships/diagramColors" Target="../diagrams/colors20.xml"/><Relationship Id="rId101" Type="http://schemas.openxmlformats.org/officeDocument/2006/relationships/diagramData" Target="../diagrams/data21.xml"/><Relationship Id="rId122" Type="http://schemas.openxmlformats.org/officeDocument/2006/relationships/diagramLayout" Target="../diagrams/layout25.xml"/><Relationship Id="rId143" Type="http://schemas.openxmlformats.org/officeDocument/2006/relationships/diagramQuickStyle" Target="../diagrams/quickStyle29.xml"/><Relationship Id="rId148" Type="http://schemas.openxmlformats.org/officeDocument/2006/relationships/diagramQuickStyle" Target="../diagrams/quickStyle30.xml"/><Relationship Id="rId164" Type="http://schemas.openxmlformats.org/officeDocument/2006/relationships/diagramColors" Target="../diagrams/colors33.xml"/><Relationship Id="rId169" Type="http://schemas.openxmlformats.org/officeDocument/2006/relationships/diagramColors" Target="../diagrams/colors34.xml"/><Relationship Id="rId185" Type="http://schemas.microsoft.com/office/2007/relationships/diagramDrawing" Target="../diagrams/drawing37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80" Type="http://schemas.microsoft.com/office/2007/relationships/diagramDrawing" Target="../diagrams/drawing36.xml"/><Relationship Id="rId210" Type="http://schemas.microsoft.com/office/2007/relationships/diagramDrawing" Target="../diagrams/drawing42.xml"/><Relationship Id="rId215" Type="http://schemas.microsoft.com/office/2007/relationships/diagramDrawing" Target="../diagrams/drawing43.xml"/><Relationship Id="rId26" Type="http://schemas.openxmlformats.org/officeDocument/2006/relationships/diagramData" Target="../diagrams/data6.xml"/><Relationship Id="rId47" Type="http://schemas.openxmlformats.org/officeDocument/2006/relationships/diagramLayout" Target="../diagrams/layout10.xml"/><Relationship Id="rId68" Type="http://schemas.openxmlformats.org/officeDocument/2006/relationships/diagramQuickStyle" Target="../diagrams/quickStyle14.xml"/><Relationship Id="rId89" Type="http://schemas.openxmlformats.org/officeDocument/2006/relationships/diagramColors" Target="../diagrams/colors18.xml"/><Relationship Id="rId112" Type="http://schemas.openxmlformats.org/officeDocument/2006/relationships/diagramLayout" Target="../diagrams/layout23.xml"/><Relationship Id="rId133" Type="http://schemas.openxmlformats.org/officeDocument/2006/relationships/diagramQuickStyle" Target="../diagrams/quickStyle27.xml"/><Relationship Id="rId154" Type="http://schemas.openxmlformats.org/officeDocument/2006/relationships/diagramColors" Target="../diagrams/colors31.xml"/><Relationship Id="rId175" Type="http://schemas.microsoft.com/office/2007/relationships/diagramDrawing" Target="../diagrams/drawing35.xml"/><Relationship Id="rId196" Type="http://schemas.openxmlformats.org/officeDocument/2006/relationships/diagramData" Target="../diagrams/data40.xml"/><Relationship Id="rId200" Type="http://schemas.microsoft.com/office/2007/relationships/diagramDrawing" Target="../diagrams/drawing40.xml"/><Relationship Id="rId16" Type="http://schemas.openxmlformats.org/officeDocument/2006/relationships/diagramData" Target="../diagrams/data4.xml"/><Relationship Id="rId221" Type="http://schemas.openxmlformats.org/officeDocument/2006/relationships/diagramData" Target="../diagrams/data45.xml"/><Relationship Id="rId37" Type="http://schemas.openxmlformats.org/officeDocument/2006/relationships/diagramLayout" Target="../diagrams/layout8.xml"/><Relationship Id="rId58" Type="http://schemas.openxmlformats.org/officeDocument/2006/relationships/diagramQuickStyle" Target="../diagrams/quickStyle12.xml"/><Relationship Id="rId79" Type="http://schemas.openxmlformats.org/officeDocument/2006/relationships/diagramColors" Target="../diagrams/colors16.xml"/><Relationship Id="rId102" Type="http://schemas.openxmlformats.org/officeDocument/2006/relationships/diagramLayout" Target="../diagrams/layout21.xml"/><Relationship Id="rId123" Type="http://schemas.openxmlformats.org/officeDocument/2006/relationships/diagramQuickStyle" Target="../diagrams/quickStyle25.xml"/><Relationship Id="rId144" Type="http://schemas.openxmlformats.org/officeDocument/2006/relationships/diagramColors" Target="../diagrams/colors29.xml"/><Relationship Id="rId90" Type="http://schemas.microsoft.com/office/2007/relationships/diagramDrawing" Target="../diagrams/drawing18.xml"/><Relationship Id="rId165" Type="http://schemas.microsoft.com/office/2007/relationships/diagramDrawing" Target="../diagrams/drawing33.xml"/><Relationship Id="rId186" Type="http://schemas.openxmlformats.org/officeDocument/2006/relationships/diagramData" Target="../diagrams/data38.xml"/><Relationship Id="rId211" Type="http://schemas.openxmlformats.org/officeDocument/2006/relationships/diagramData" Target="../diagrams/data43.xml"/><Relationship Id="rId27" Type="http://schemas.openxmlformats.org/officeDocument/2006/relationships/diagramLayout" Target="../diagrams/layout6.xml"/><Relationship Id="rId48" Type="http://schemas.openxmlformats.org/officeDocument/2006/relationships/diagramQuickStyle" Target="../diagrams/quickStyle10.xml"/><Relationship Id="rId69" Type="http://schemas.openxmlformats.org/officeDocument/2006/relationships/diagramColors" Target="../diagrams/colors14.xml"/><Relationship Id="rId113" Type="http://schemas.openxmlformats.org/officeDocument/2006/relationships/diagramQuickStyle" Target="../diagrams/quickStyle23.xml"/><Relationship Id="rId134" Type="http://schemas.openxmlformats.org/officeDocument/2006/relationships/diagramColors" Target="../diagrams/colors27.xml"/><Relationship Id="rId80" Type="http://schemas.microsoft.com/office/2007/relationships/diagramDrawing" Target="../diagrams/drawing16.xml"/><Relationship Id="rId155" Type="http://schemas.microsoft.com/office/2007/relationships/diagramDrawing" Target="../diagrams/drawing31.xml"/><Relationship Id="rId176" Type="http://schemas.openxmlformats.org/officeDocument/2006/relationships/diagramData" Target="../diagrams/data36.xml"/><Relationship Id="rId197" Type="http://schemas.openxmlformats.org/officeDocument/2006/relationships/diagramLayout" Target="../diagrams/layout40.xml"/><Relationship Id="rId201" Type="http://schemas.openxmlformats.org/officeDocument/2006/relationships/diagramData" Target="../diagrams/data41.xml"/><Relationship Id="rId222" Type="http://schemas.openxmlformats.org/officeDocument/2006/relationships/diagramLayout" Target="../diagrams/layout45.xml"/><Relationship Id="rId17" Type="http://schemas.openxmlformats.org/officeDocument/2006/relationships/diagramLayout" Target="../diagrams/layout4.xml"/><Relationship Id="rId38" Type="http://schemas.openxmlformats.org/officeDocument/2006/relationships/diagramQuickStyle" Target="../diagrams/quickStyle8.xml"/><Relationship Id="rId59" Type="http://schemas.openxmlformats.org/officeDocument/2006/relationships/diagramColors" Target="../diagrams/colors12.xml"/><Relationship Id="rId103" Type="http://schemas.openxmlformats.org/officeDocument/2006/relationships/diagramQuickStyle" Target="../diagrams/quickStyle21.xml"/><Relationship Id="rId124" Type="http://schemas.openxmlformats.org/officeDocument/2006/relationships/diagramColors" Target="../diagrams/colors25.xml"/><Relationship Id="rId70" Type="http://schemas.microsoft.com/office/2007/relationships/diagramDrawing" Target="../diagrams/drawing14.xml"/><Relationship Id="rId91" Type="http://schemas.openxmlformats.org/officeDocument/2006/relationships/diagramData" Target="../diagrams/data19.xml"/><Relationship Id="rId145" Type="http://schemas.microsoft.com/office/2007/relationships/diagramDrawing" Target="../diagrams/drawing29.xml"/><Relationship Id="rId166" Type="http://schemas.openxmlformats.org/officeDocument/2006/relationships/diagramData" Target="../diagrams/data34.xml"/><Relationship Id="rId187" Type="http://schemas.openxmlformats.org/officeDocument/2006/relationships/diagramLayout" Target="../diagrams/layout38.xml"/><Relationship Id="rId1" Type="http://schemas.openxmlformats.org/officeDocument/2006/relationships/diagramData" Target="../diagrams/data1.xml"/><Relationship Id="rId212" Type="http://schemas.openxmlformats.org/officeDocument/2006/relationships/diagramLayout" Target="../diagrams/layout43.xml"/><Relationship Id="rId28" Type="http://schemas.openxmlformats.org/officeDocument/2006/relationships/diagramQuickStyle" Target="../diagrams/quickStyle6.xml"/><Relationship Id="rId49" Type="http://schemas.openxmlformats.org/officeDocument/2006/relationships/diagramColors" Target="../diagrams/colors10.xml"/><Relationship Id="rId114" Type="http://schemas.openxmlformats.org/officeDocument/2006/relationships/diagramColors" Target="../diagrams/colors23.xml"/><Relationship Id="rId60" Type="http://schemas.microsoft.com/office/2007/relationships/diagramDrawing" Target="../diagrams/drawing12.xml"/><Relationship Id="rId81" Type="http://schemas.openxmlformats.org/officeDocument/2006/relationships/diagramData" Target="../diagrams/data17.xml"/><Relationship Id="rId135" Type="http://schemas.microsoft.com/office/2007/relationships/diagramDrawing" Target="../diagrams/drawing27.xml"/><Relationship Id="rId156" Type="http://schemas.openxmlformats.org/officeDocument/2006/relationships/diagramData" Target="../diagrams/data32.xml"/><Relationship Id="rId177" Type="http://schemas.openxmlformats.org/officeDocument/2006/relationships/diagramLayout" Target="../diagrams/layout36.xml"/><Relationship Id="rId198" Type="http://schemas.openxmlformats.org/officeDocument/2006/relationships/diagramQuickStyle" Target="../diagrams/quickStyle40.xml"/><Relationship Id="rId202" Type="http://schemas.openxmlformats.org/officeDocument/2006/relationships/diagramLayout" Target="../diagrams/layout41.xml"/><Relationship Id="rId223" Type="http://schemas.openxmlformats.org/officeDocument/2006/relationships/diagramQuickStyle" Target="../diagrams/quickStyle45.xml"/><Relationship Id="rId18" Type="http://schemas.openxmlformats.org/officeDocument/2006/relationships/diagramQuickStyle" Target="../diagrams/quickStyle4.xml"/><Relationship Id="rId39" Type="http://schemas.openxmlformats.org/officeDocument/2006/relationships/diagramColors" Target="../diagrams/colors8.xml"/><Relationship Id="rId50" Type="http://schemas.microsoft.com/office/2007/relationships/diagramDrawing" Target="../diagrams/drawing10.xml"/><Relationship Id="rId104" Type="http://schemas.openxmlformats.org/officeDocument/2006/relationships/diagramColors" Target="../diagrams/colors21.xml"/><Relationship Id="rId125" Type="http://schemas.microsoft.com/office/2007/relationships/diagramDrawing" Target="../diagrams/drawing25.xml"/><Relationship Id="rId146" Type="http://schemas.openxmlformats.org/officeDocument/2006/relationships/diagramData" Target="../diagrams/data30.xml"/><Relationship Id="rId167" Type="http://schemas.openxmlformats.org/officeDocument/2006/relationships/diagramLayout" Target="../diagrams/layout34.xml"/><Relationship Id="rId188" Type="http://schemas.openxmlformats.org/officeDocument/2006/relationships/diagramQuickStyle" Target="../diagrams/quickStyle38.xml"/><Relationship Id="rId71" Type="http://schemas.openxmlformats.org/officeDocument/2006/relationships/diagramData" Target="../diagrams/data15.xml"/><Relationship Id="rId92" Type="http://schemas.openxmlformats.org/officeDocument/2006/relationships/diagramLayout" Target="../diagrams/layout19.xml"/><Relationship Id="rId213" Type="http://schemas.openxmlformats.org/officeDocument/2006/relationships/diagramQuickStyle" Target="../diagrams/quickStyle43.xml"/><Relationship Id="rId2" Type="http://schemas.openxmlformats.org/officeDocument/2006/relationships/diagramLayout" Target="../diagrams/layout1.xml"/><Relationship Id="rId29" Type="http://schemas.openxmlformats.org/officeDocument/2006/relationships/diagramColors" Target="../diagrams/colors6.xml"/><Relationship Id="rId40" Type="http://schemas.microsoft.com/office/2007/relationships/diagramDrawing" Target="../diagrams/drawing8.xml"/><Relationship Id="rId115" Type="http://schemas.microsoft.com/office/2007/relationships/diagramDrawing" Target="../diagrams/drawing23.xml"/><Relationship Id="rId136" Type="http://schemas.openxmlformats.org/officeDocument/2006/relationships/diagramData" Target="../diagrams/data28.xml"/><Relationship Id="rId157" Type="http://schemas.openxmlformats.org/officeDocument/2006/relationships/diagramLayout" Target="../diagrams/layout32.xml"/><Relationship Id="rId178" Type="http://schemas.openxmlformats.org/officeDocument/2006/relationships/diagramQuickStyle" Target="../diagrams/quickStyle36.xml"/><Relationship Id="rId61" Type="http://schemas.openxmlformats.org/officeDocument/2006/relationships/diagramData" Target="../diagrams/data13.xml"/><Relationship Id="rId82" Type="http://schemas.openxmlformats.org/officeDocument/2006/relationships/diagramLayout" Target="../diagrams/layout17.xml"/><Relationship Id="rId199" Type="http://schemas.openxmlformats.org/officeDocument/2006/relationships/diagramColors" Target="../diagrams/colors40.xml"/><Relationship Id="rId203" Type="http://schemas.openxmlformats.org/officeDocument/2006/relationships/diagramQuickStyle" Target="../diagrams/quickStyle41.xml"/><Relationship Id="rId19" Type="http://schemas.openxmlformats.org/officeDocument/2006/relationships/diagramColors" Target="../diagrams/colors4.xml"/><Relationship Id="rId224" Type="http://schemas.openxmlformats.org/officeDocument/2006/relationships/diagramColors" Target="../diagrams/colors45.xml"/><Relationship Id="rId30" Type="http://schemas.microsoft.com/office/2007/relationships/diagramDrawing" Target="../diagrams/drawing6.xml"/><Relationship Id="rId105" Type="http://schemas.microsoft.com/office/2007/relationships/diagramDrawing" Target="../diagrams/drawing21.xml"/><Relationship Id="rId126" Type="http://schemas.openxmlformats.org/officeDocument/2006/relationships/diagramData" Target="../diagrams/data26.xml"/><Relationship Id="rId147" Type="http://schemas.openxmlformats.org/officeDocument/2006/relationships/diagramLayout" Target="../diagrams/layout30.xml"/><Relationship Id="rId168" Type="http://schemas.openxmlformats.org/officeDocument/2006/relationships/diagramQuickStyle" Target="../diagrams/quickStyle34.xml"/><Relationship Id="rId51" Type="http://schemas.openxmlformats.org/officeDocument/2006/relationships/diagramData" Target="../diagrams/data11.xml"/><Relationship Id="rId72" Type="http://schemas.openxmlformats.org/officeDocument/2006/relationships/diagramLayout" Target="../diagrams/layout15.xml"/><Relationship Id="rId93" Type="http://schemas.openxmlformats.org/officeDocument/2006/relationships/diagramQuickStyle" Target="../diagrams/quickStyle19.xml"/><Relationship Id="rId189" Type="http://schemas.openxmlformats.org/officeDocument/2006/relationships/diagramColors" Target="../diagrams/colors38.xml"/><Relationship Id="rId3" Type="http://schemas.openxmlformats.org/officeDocument/2006/relationships/diagramQuickStyle" Target="../diagrams/quickStyle1.xml"/><Relationship Id="rId214" Type="http://schemas.openxmlformats.org/officeDocument/2006/relationships/diagramColors" Target="../diagrams/colors43.xml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diagramLayout" Target="../diagrams/layout70.xml"/><Relationship Id="rId21" Type="http://schemas.openxmlformats.org/officeDocument/2006/relationships/diagramData" Target="../diagrams/data51.xml"/><Relationship Id="rId42" Type="http://schemas.openxmlformats.org/officeDocument/2006/relationships/diagramLayout" Target="../diagrams/layout55.xml"/><Relationship Id="rId63" Type="http://schemas.openxmlformats.org/officeDocument/2006/relationships/diagramQuickStyle" Target="../diagrams/quickStyle59.xml"/><Relationship Id="rId84" Type="http://schemas.openxmlformats.org/officeDocument/2006/relationships/diagramColors" Target="../diagrams/colors63.xml"/><Relationship Id="rId138" Type="http://schemas.openxmlformats.org/officeDocument/2006/relationships/diagramQuickStyle" Target="../diagrams/quickStyle74.xml"/><Relationship Id="rId159" Type="http://schemas.openxmlformats.org/officeDocument/2006/relationships/diagramColors" Target="../diagrams/colors78.xml"/><Relationship Id="rId170" Type="http://schemas.microsoft.com/office/2007/relationships/diagramDrawing" Target="../diagrams/drawing80.xml"/><Relationship Id="rId191" Type="http://schemas.openxmlformats.org/officeDocument/2006/relationships/diagramData" Target="../diagrams/data85.xml"/><Relationship Id="rId205" Type="http://schemas.microsoft.com/office/2007/relationships/diagramDrawing" Target="../diagrams/drawing87.xml"/><Relationship Id="rId226" Type="http://schemas.openxmlformats.org/officeDocument/2006/relationships/diagramData" Target="../diagrams/data92.xml"/><Relationship Id="rId107" Type="http://schemas.openxmlformats.org/officeDocument/2006/relationships/diagramLayout" Target="../diagrams/layout68.xml"/><Relationship Id="rId11" Type="http://schemas.openxmlformats.org/officeDocument/2006/relationships/diagramData" Target="../diagrams/data49.xml"/><Relationship Id="rId32" Type="http://schemas.openxmlformats.org/officeDocument/2006/relationships/diagramLayout" Target="../diagrams/layout53.xml"/><Relationship Id="rId53" Type="http://schemas.openxmlformats.org/officeDocument/2006/relationships/diagramQuickStyle" Target="../diagrams/quickStyle57.xml"/><Relationship Id="rId74" Type="http://schemas.openxmlformats.org/officeDocument/2006/relationships/diagramColors" Target="../diagrams/colors61.xml"/><Relationship Id="rId128" Type="http://schemas.openxmlformats.org/officeDocument/2006/relationships/diagramQuickStyle" Target="../diagrams/quickStyle72.xml"/><Relationship Id="rId149" Type="http://schemas.openxmlformats.org/officeDocument/2006/relationships/diagramColors" Target="../diagrams/colors76.xml"/><Relationship Id="rId5" Type="http://schemas.microsoft.com/office/2007/relationships/diagramDrawing" Target="../diagrams/drawing47.xml"/><Relationship Id="rId95" Type="http://schemas.microsoft.com/office/2007/relationships/diagramDrawing" Target="../diagrams/drawing65.xml"/><Relationship Id="rId160" Type="http://schemas.microsoft.com/office/2007/relationships/diagramDrawing" Target="../diagrams/drawing78.xml"/><Relationship Id="rId181" Type="http://schemas.openxmlformats.org/officeDocument/2006/relationships/diagramData" Target="../diagrams/data83.xml"/><Relationship Id="rId216" Type="http://schemas.openxmlformats.org/officeDocument/2006/relationships/diagramData" Target="../diagrams/data90.xml"/><Relationship Id="rId22" Type="http://schemas.openxmlformats.org/officeDocument/2006/relationships/diagramLayout" Target="../diagrams/layout51.xml"/><Relationship Id="rId43" Type="http://schemas.openxmlformats.org/officeDocument/2006/relationships/diagramQuickStyle" Target="../diagrams/quickStyle55.xml"/><Relationship Id="rId64" Type="http://schemas.openxmlformats.org/officeDocument/2006/relationships/diagramColors" Target="../diagrams/colors59.xml"/><Relationship Id="rId118" Type="http://schemas.openxmlformats.org/officeDocument/2006/relationships/diagramQuickStyle" Target="../diagrams/quickStyle70.xml"/><Relationship Id="rId139" Type="http://schemas.openxmlformats.org/officeDocument/2006/relationships/diagramColors" Target="../diagrams/colors74.xml"/><Relationship Id="rId85" Type="http://schemas.microsoft.com/office/2007/relationships/diagramDrawing" Target="../diagrams/drawing63.xml"/><Relationship Id="rId150" Type="http://schemas.microsoft.com/office/2007/relationships/diagramDrawing" Target="../diagrams/drawing76.xml"/><Relationship Id="rId171" Type="http://schemas.openxmlformats.org/officeDocument/2006/relationships/diagramData" Target="../diagrams/data81.xml"/><Relationship Id="rId192" Type="http://schemas.openxmlformats.org/officeDocument/2006/relationships/diagramLayout" Target="../diagrams/layout85.xml"/><Relationship Id="rId206" Type="http://schemas.openxmlformats.org/officeDocument/2006/relationships/diagramData" Target="../diagrams/data88.xml"/><Relationship Id="rId227" Type="http://schemas.openxmlformats.org/officeDocument/2006/relationships/diagramLayout" Target="../diagrams/layout92.xml"/><Relationship Id="rId12" Type="http://schemas.openxmlformats.org/officeDocument/2006/relationships/diagramLayout" Target="../diagrams/layout49.xml"/><Relationship Id="rId33" Type="http://schemas.openxmlformats.org/officeDocument/2006/relationships/diagramQuickStyle" Target="../diagrams/quickStyle53.xml"/><Relationship Id="rId108" Type="http://schemas.openxmlformats.org/officeDocument/2006/relationships/diagramQuickStyle" Target="../diagrams/quickStyle68.xml"/><Relationship Id="rId129" Type="http://schemas.openxmlformats.org/officeDocument/2006/relationships/diagramColors" Target="../diagrams/colors72.xml"/><Relationship Id="rId54" Type="http://schemas.openxmlformats.org/officeDocument/2006/relationships/diagramColors" Target="../diagrams/colors57.xml"/><Relationship Id="rId75" Type="http://schemas.microsoft.com/office/2007/relationships/diagramDrawing" Target="../diagrams/drawing61.xml"/><Relationship Id="rId96" Type="http://schemas.openxmlformats.org/officeDocument/2006/relationships/diagramData" Target="../diagrams/data66.xml"/><Relationship Id="rId140" Type="http://schemas.microsoft.com/office/2007/relationships/diagramDrawing" Target="../diagrams/drawing74.xml"/><Relationship Id="rId161" Type="http://schemas.openxmlformats.org/officeDocument/2006/relationships/diagramData" Target="../diagrams/data79.xml"/><Relationship Id="rId182" Type="http://schemas.openxmlformats.org/officeDocument/2006/relationships/diagramLayout" Target="../diagrams/layout83.xml"/><Relationship Id="rId217" Type="http://schemas.openxmlformats.org/officeDocument/2006/relationships/diagramLayout" Target="../diagrams/layout90.xml"/><Relationship Id="rId6" Type="http://schemas.openxmlformats.org/officeDocument/2006/relationships/diagramData" Target="../diagrams/data48.xml"/><Relationship Id="rId23" Type="http://schemas.openxmlformats.org/officeDocument/2006/relationships/diagramQuickStyle" Target="../diagrams/quickStyle51.xml"/><Relationship Id="rId119" Type="http://schemas.openxmlformats.org/officeDocument/2006/relationships/diagramColors" Target="../diagrams/colors70.xml"/><Relationship Id="rId44" Type="http://schemas.openxmlformats.org/officeDocument/2006/relationships/diagramColors" Target="../diagrams/colors55.xml"/><Relationship Id="rId65" Type="http://schemas.microsoft.com/office/2007/relationships/diagramDrawing" Target="../diagrams/drawing59.xml"/><Relationship Id="rId86" Type="http://schemas.openxmlformats.org/officeDocument/2006/relationships/diagramData" Target="../diagrams/data64.xml"/><Relationship Id="rId130" Type="http://schemas.microsoft.com/office/2007/relationships/diagramDrawing" Target="../diagrams/drawing72.xml"/><Relationship Id="rId151" Type="http://schemas.openxmlformats.org/officeDocument/2006/relationships/diagramData" Target="../diagrams/data77.xml"/><Relationship Id="rId172" Type="http://schemas.openxmlformats.org/officeDocument/2006/relationships/diagramLayout" Target="../diagrams/layout81.xml"/><Relationship Id="rId193" Type="http://schemas.openxmlformats.org/officeDocument/2006/relationships/diagramQuickStyle" Target="../diagrams/quickStyle85.xml"/><Relationship Id="rId207" Type="http://schemas.openxmlformats.org/officeDocument/2006/relationships/diagramLayout" Target="../diagrams/layout88.xml"/><Relationship Id="rId228" Type="http://schemas.openxmlformats.org/officeDocument/2006/relationships/diagramQuickStyle" Target="../diagrams/quickStyle92.xml"/><Relationship Id="rId13" Type="http://schemas.openxmlformats.org/officeDocument/2006/relationships/diagramQuickStyle" Target="../diagrams/quickStyle49.xml"/><Relationship Id="rId109" Type="http://schemas.openxmlformats.org/officeDocument/2006/relationships/diagramColors" Target="../diagrams/colors68.xml"/><Relationship Id="rId34" Type="http://schemas.openxmlformats.org/officeDocument/2006/relationships/diagramColors" Target="../diagrams/colors53.xml"/><Relationship Id="rId55" Type="http://schemas.microsoft.com/office/2007/relationships/diagramDrawing" Target="../diagrams/drawing57.xml"/><Relationship Id="rId76" Type="http://schemas.openxmlformats.org/officeDocument/2006/relationships/diagramData" Target="../diagrams/data62.xml"/><Relationship Id="rId97" Type="http://schemas.openxmlformats.org/officeDocument/2006/relationships/diagramLayout" Target="../diagrams/layout66.xml"/><Relationship Id="rId120" Type="http://schemas.microsoft.com/office/2007/relationships/diagramDrawing" Target="../diagrams/drawing70.xml"/><Relationship Id="rId141" Type="http://schemas.openxmlformats.org/officeDocument/2006/relationships/diagramData" Target="../diagrams/data75.xml"/><Relationship Id="rId7" Type="http://schemas.openxmlformats.org/officeDocument/2006/relationships/diagramLayout" Target="../diagrams/layout48.xml"/><Relationship Id="rId162" Type="http://schemas.openxmlformats.org/officeDocument/2006/relationships/diagramLayout" Target="../diagrams/layout79.xml"/><Relationship Id="rId183" Type="http://schemas.openxmlformats.org/officeDocument/2006/relationships/diagramQuickStyle" Target="../diagrams/quickStyle83.xml"/><Relationship Id="rId218" Type="http://schemas.openxmlformats.org/officeDocument/2006/relationships/diagramQuickStyle" Target="../diagrams/quickStyle90.xml"/><Relationship Id="rId24" Type="http://schemas.openxmlformats.org/officeDocument/2006/relationships/diagramColors" Target="../diagrams/colors51.xml"/><Relationship Id="rId45" Type="http://schemas.microsoft.com/office/2007/relationships/diagramDrawing" Target="../diagrams/drawing55.xml"/><Relationship Id="rId66" Type="http://schemas.openxmlformats.org/officeDocument/2006/relationships/diagramData" Target="../diagrams/data60.xml"/><Relationship Id="rId87" Type="http://schemas.openxmlformats.org/officeDocument/2006/relationships/diagramLayout" Target="../diagrams/layout64.xml"/><Relationship Id="rId110" Type="http://schemas.microsoft.com/office/2007/relationships/diagramDrawing" Target="../diagrams/drawing68.xml"/><Relationship Id="rId131" Type="http://schemas.openxmlformats.org/officeDocument/2006/relationships/diagramData" Target="../diagrams/data73.xml"/><Relationship Id="rId152" Type="http://schemas.openxmlformats.org/officeDocument/2006/relationships/diagramLayout" Target="../diagrams/layout77.xml"/><Relationship Id="rId173" Type="http://schemas.openxmlformats.org/officeDocument/2006/relationships/diagramQuickStyle" Target="../diagrams/quickStyle81.xml"/><Relationship Id="rId194" Type="http://schemas.openxmlformats.org/officeDocument/2006/relationships/diagramColors" Target="../diagrams/colors85.xml"/><Relationship Id="rId208" Type="http://schemas.openxmlformats.org/officeDocument/2006/relationships/diagramQuickStyle" Target="../diagrams/quickStyle88.xml"/><Relationship Id="rId229" Type="http://schemas.openxmlformats.org/officeDocument/2006/relationships/diagramColors" Target="../diagrams/colors92.xml"/><Relationship Id="rId14" Type="http://schemas.openxmlformats.org/officeDocument/2006/relationships/diagramColors" Target="../diagrams/colors49.xml"/><Relationship Id="rId35" Type="http://schemas.microsoft.com/office/2007/relationships/diagramDrawing" Target="../diagrams/drawing53.xml"/><Relationship Id="rId56" Type="http://schemas.openxmlformats.org/officeDocument/2006/relationships/diagramData" Target="../diagrams/data58.xml"/><Relationship Id="rId77" Type="http://schemas.openxmlformats.org/officeDocument/2006/relationships/diagramLayout" Target="../diagrams/layout62.xml"/><Relationship Id="rId100" Type="http://schemas.microsoft.com/office/2007/relationships/diagramDrawing" Target="../diagrams/drawing66.xml"/><Relationship Id="rId8" Type="http://schemas.openxmlformats.org/officeDocument/2006/relationships/diagramQuickStyle" Target="../diagrams/quickStyle48.xml"/><Relationship Id="rId98" Type="http://schemas.openxmlformats.org/officeDocument/2006/relationships/diagramQuickStyle" Target="../diagrams/quickStyle66.xml"/><Relationship Id="rId121" Type="http://schemas.openxmlformats.org/officeDocument/2006/relationships/diagramData" Target="../diagrams/data71.xml"/><Relationship Id="rId142" Type="http://schemas.openxmlformats.org/officeDocument/2006/relationships/diagramLayout" Target="../diagrams/layout75.xml"/><Relationship Id="rId163" Type="http://schemas.openxmlformats.org/officeDocument/2006/relationships/diagramQuickStyle" Target="../diagrams/quickStyle79.xml"/><Relationship Id="rId184" Type="http://schemas.openxmlformats.org/officeDocument/2006/relationships/diagramColors" Target="../diagrams/colors83.xml"/><Relationship Id="rId219" Type="http://schemas.openxmlformats.org/officeDocument/2006/relationships/diagramColors" Target="../diagrams/colors90.xml"/><Relationship Id="rId230" Type="http://schemas.microsoft.com/office/2007/relationships/diagramDrawing" Target="../diagrams/drawing92.xml"/><Relationship Id="rId25" Type="http://schemas.microsoft.com/office/2007/relationships/diagramDrawing" Target="../diagrams/drawing51.xml"/><Relationship Id="rId46" Type="http://schemas.openxmlformats.org/officeDocument/2006/relationships/diagramData" Target="../diagrams/data56.xml"/><Relationship Id="rId67" Type="http://schemas.openxmlformats.org/officeDocument/2006/relationships/diagramLayout" Target="../diagrams/layout60.xml"/><Relationship Id="rId116" Type="http://schemas.openxmlformats.org/officeDocument/2006/relationships/diagramData" Target="../diagrams/data70.xml"/><Relationship Id="rId137" Type="http://schemas.openxmlformats.org/officeDocument/2006/relationships/diagramLayout" Target="../diagrams/layout74.xml"/><Relationship Id="rId158" Type="http://schemas.openxmlformats.org/officeDocument/2006/relationships/diagramQuickStyle" Target="../diagrams/quickStyle78.xml"/><Relationship Id="rId20" Type="http://schemas.microsoft.com/office/2007/relationships/diagramDrawing" Target="../diagrams/drawing50.xml"/><Relationship Id="rId41" Type="http://schemas.openxmlformats.org/officeDocument/2006/relationships/diagramData" Target="../diagrams/data55.xml"/><Relationship Id="rId62" Type="http://schemas.openxmlformats.org/officeDocument/2006/relationships/diagramLayout" Target="../diagrams/layout59.xml"/><Relationship Id="rId83" Type="http://schemas.openxmlformats.org/officeDocument/2006/relationships/diagramQuickStyle" Target="../diagrams/quickStyle63.xml"/><Relationship Id="rId88" Type="http://schemas.openxmlformats.org/officeDocument/2006/relationships/diagramQuickStyle" Target="../diagrams/quickStyle64.xml"/><Relationship Id="rId111" Type="http://schemas.openxmlformats.org/officeDocument/2006/relationships/diagramData" Target="../diagrams/data69.xml"/><Relationship Id="rId132" Type="http://schemas.openxmlformats.org/officeDocument/2006/relationships/diagramLayout" Target="../diagrams/layout73.xml"/><Relationship Id="rId153" Type="http://schemas.openxmlformats.org/officeDocument/2006/relationships/diagramQuickStyle" Target="../diagrams/quickStyle77.xml"/><Relationship Id="rId174" Type="http://schemas.openxmlformats.org/officeDocument/2006/relationships/diagramColors" Target="../diagrams/colors81.xml"/><Relationship Id="rId179" Type="http://schemas.openxmlformats.org/officeDocument/2006/relationships/diagramColors" Target="../diagrams/colors82.xml"/><Relationship Id="rId195" Type="http://schemas.microsoft.com/office/2007/relationships/diagramDrawing" Target="../diagrams/drawing85.xml"/><Relationship Id="rId209" Type="http://schemas.openxmlformats.org/officeDocument/2006/relationships/diagramColors" Target="../diagrams/colors88.xml"/><Relationship Id="rId190" Type="http://schemas.microsoft.com/office/2007/relationships/diagramDrawing" Target="../diagrams/drawing84.xml"/><Relationship Id="rId204" Type="http://schemas.openxmlformats.org/officeDocument/2006/relationships/diagramColors" Target="../diagrams/colors87.xml"/><Relationship Id="rId220" Type="http://schemas.microsoft.com/office/2007/relationships/diagramDrawing" Target="../diagrams/drawing90.xml"/><Relationship Id="rId225" Type="http://schemas.microsoft.com/office/2007/relationships/diagramDrawing" Target="../diagrams/drawing91.xml"/><Relationship Id="rId15" Type="http://schemas.microsoft.com/office/2007/relationships/diagramDrawing" Target="../diagrams/drawing49.xml"/><Relationship Id="rId36" Type="http://schemas.openxmlformats.org/officeDocument/2006/relationships/diagramData" Target="../diagrams/data54.xml"/><Relationship Id="rId57" Type="http://schemas.openxmlformats.org/officeDocument/2006/relationships/diagramLayout" Target="../diagrams/layout58.xml"/><Relationship Id="rId106" Type="http://schemas.openxmlformats.org/officeDocument/2006/relationships/diagramData" Target="../diagrams/data68.xml"/><Relationship Id="rId127" Type="http://schemas.openxmlformats.org/officeDocument/2006/relationships/diagramLayout" Target="../diagrams/layout72.xml"/><Relationship Id="rId10" Type="http://schemas.microsoft.com/office/2007/relationships/diagramDrawing" Target="../diagrams/drawing48.xml"/><Relationship Id="rId31" Type="http://schemas.openxmlformats.org/officeDocument/2006/relationships/diagramData" Target="../diagrams/data53.xml"/><Relationship Id="rId52" Type="http://schemas.openxmlformats.org/officeDocument/2006/relationships/diagramLayout" Target="../diagrams/layout57.xml"/><Relationship Id="rId73" Type="http://schemas.openxmlformats.org/officeDocument/2006/relationships/diagramQuickStyle" Target="../diagrams/quickStyle61.xml"/><Relationship Id="rId78" Type="http://schemas.openxmlformats.org/officeDocument/2006/relationships/diagramQuickStyle" Target="../diagrams/quickStyle62.xml"/><Relationship Id="rId94" Type="http://schemas.openxmlformats.org/officeDocument/2006/relationships/diagramColors" Target="../diagrams/colors65.xml"/><Relationship Id="rId99" Type="http://schemas.openxmlformats.org/officeDocument/2006/relationships/diagramColors" Target="../diagrams/colors66.xml"/><Relationship Id="rId101" Type="http://schemas.openxmlformats.org/officeDocument/2006/relationships/diagramData" Target="../diagrams/data67.xml"/><Relationship Id="rId122" Type="http://schemas.openxmlformats.org/officeDocument/2006/relationships/diagramLayout" Target="../diagrams/layout71.xml"/><Relationship Id="rId143" Type="http://schemas.openxmlformats.org/officeDocument/2006/relationships/diagramQuickStyle" Target="../diagrams/quickStyle75.xml"/><Relationship Id="rId148" Type="http://schemas.openxmlformats.org/officeDocument/2006/relationships/diagramQuickStyle" Target="../diagrams/quickStyle76.xml"/><Relationship Id="rId164" Type="http://schemas.openxmlformats.org/officeDocument/2006/relationships/diagramColors" Target="../diagrams/colors79.xml"/><Relationship Id="rId169" Type="http://schemas.openxmlformats.org/officeDocument/2006/relationships/diagramColors" Target="../diagrams/colors80.xml"/><Relationship Id="rId185" Type="http://schemas.microsoft.com/office/2007/relationships/diagramDrawing" Target="../diagrams/drawing83.xml"/><Relationship Id="rId4" Type="http://schemas.openxmlformats.org/officeDocument/2006/relationships/diagramColors" Target="../diagrams/colors47.xml"/><Relationship Id="rId9" Type="http://schemas.openxmlformats.org/officeDocument/2006/relationships/diagramColors" Target="../diagrams/colors48.xml"/><Relationship Id="rId180" Type="http://schemas.microsoft.com/office/2007/relationships/diagramDrawing" Target="../diagrams/drawing82.xml"/><Relationship Id="rId210" Type="http://schemas.microsoft.com/office/2007/relationships/diagramDrawing" Target="../diagrams/drawing88.xml"/><Relationship Id="rId215" Type="http://schemas.microsoft.com/office/2007/relationships/diagramDrawing" Target="../diagrams/drawing89.xml"/><Relationship Id="rId26" Type="http://schemas.openxmlformats.org/officeDocument/2006/relationships/diagramData" Target="../diagrams/data52.xml"/><Relationship Id="rId47" Type="http://schemas.openxmlformats.org/officeDocument/2006/relationships/diagramLayout" Target="../diagrams/layout56.xml"/><Relationship Id="rId68" Type="http://schemas.openxmlformats.org/officeDocument/2006/relationships/diagramQuickStyle" Target="../diagrams/quickStyle60.xml"/><Relationship Id="rId89" Type="http://schemas.openxmlformats.org/officeDocument/2006/relationships/diagramColors" Target="../diagrams/colors64.xml"/><Relationship Id="rId112" Type="http://schemas.openxmlformats.org/officeDocument/2006/relationships/diagramLayout" Target="../diagrams/layout69.xml"/><Relationship Id="rId133" Type="http://schemas.openxmlformats.org/officeDocument/2006/relationships/diagramQuickStyle" Target="../diagrams/quickStyle73.xml"/><Relationship Id="rId154" Type="http://schemas.openxmlformats.org/officeDocument/2006/relationships/diagramColors" Target="../diagrams/colors77.xml"/><Relationship Id="rId175" Type="http://schemas.microsoft.com/office/2007/relationships/diagramDrawing" Target="../diagrams/drawing81.xml"/><Relationship Id="rId196" Type="http://schemas.openxmlformats.org/officeDocument/2006/relationships/diagramData" Target="../diagrams/data86.xml"/><Relationship Id="rId200" Type="http://schemas.microsoft.com/office/2007/relationships/diagramDrawing" Target="../diagrams/drawing86.xml"/><Relationship Id="rId16" Type="http://schemas.openxmlformats.org/officeDocument/2006/relationships/diagramData" Target="../diagrams/data50.xml"/><Relationship Id="rId221" Type="http://schemas.openxmlformats.org/officeDocument/2006/relationships/diagramData" Target="../diagrams/data91.xml"/><Relationship Id="rId37" Type="http://schemas.openxmlformats.org/officeDocument/2006/relationships/diagramLayout" Target="../diagrams/layout54.xml"/><Relationship Id="rId58" Type="http://schemas.openxmlformats.org/officeDocument/2006/relationships/diagramQuickStyle" Target="../diagrams/quickStyle58.xml"/><Relationship Id="rId79" Type="http://schemas.openxmlformats.org/officeDocument/2006/relationships/diagramColors" Target="../diagrams/colors62.xml"/><Relationship Id="rId102" Type="http://schemas.openxmlformats.org/officeDocument/2006/relationships/diagramLayout" Target="../diagrams/layout67.xml"/><Relationship Id="rId123" Type="http://schemas.openxmlformats.org/officeDocument/2006/relationships/diagramQuickStyle" Target="../diagrams/quickStyle71.xml"/><Relationship Id="rId144" Type="http://schemas.openxmlformats.org/officeDocument/2006/relationships/diagramColors" Target="../diagrams/colors75.xml"/><Relationship Id="rId90" Type="http://schemas.microsoft.com/office/2007/relationships/diagramDrawing" Target="../diagrams/drawing64.xml"/><Relationship Id="rId165" Type="http://schemas.microsoft.com/office/2007/relationships/diagramDrawing" Target="../diagrams/drawing79.xml"/><Relationship Id="rId186" Type="http://schemas.openxmlformats.org/officeDocument/2006/relationships/diagramData" Target="../diagrams/data84.xml"/><Relationship Id="rId211" Type="http://schemas.openxmlformats.org/officeDocument/2006/relationships/diagramData" Target="../diagrams/data89.xml"/><Relationship Id="rId27" Type="http://schemas.openxmlformats.org/officeDocument/2006/relationships/diagramLayout" Target="../diagrams/layout52.xml"/><Relationship Id="rId48" Type="http://schemas.openxmlformats.org/officeDocument/2006/relationships/diagramQuickStyle" Target="../diagrams/quickStyle56.xml"/><Relationship Id="rId69" Type="http://schemas.openxmlformats.org/officeDocument/2006/relationships/diagramColors" Target="../diagrams/colors60.xml"/><Relationship Id="rId113" Type="http://schemas.openxmlformats.org/officeDocument/2006/relationships/diagramQuickStyle" Target="../diagrams/quickStyle69.xml"/><Relationship Id="rId134" Type="http://schemas.openxmlformats.org/officeDocument/2006/relationships/diagramColors" Target="../diagrams/colors73.xml"/><Relationship Id="rId80" Type="http://schemas.microsoft.com/office/2007/relationships/diagramDrawing" Target="../diagrams/drawing62.xml"/><Relationship Id="rId155" Type="http://schemas.microsoft.com/office/2007/relationships/diagramDrawing" Target="../diagrams/drawing77.xml"/><Relationship Id="rId176" Type="http://schemas.openxmlformats.org/officeDocument/2006/relationships/diagramData" Target="../diagrams/data82.xml"/><Relationship Id="rId197" Type="http://schemas.openxmlformats.org/officeDocument/2006/relationships/diagramLayout" Target="../diagrams/layout86.xml"/><Relationship Id="rId201" Type="http://schemas.openxmlformats.org/officeDocument/2006/relationships/diagramData" Target="../diagrams/data87.xml"/><Relationship Id="rId222" Type="http://schemas.openxmlformats.org/officeDocument/2006/relationships/diagramLayout" Target="../diagrams/layout91.xml"/><Relationship Id="rId17" Type="http://schemas.openxmlformats.org/officeDocument/2006/relationships/diagramLayout" Target="../diagrams/layout50.xml"/><Relationship Id="rId38" Type="http://schemas.openxmlformats.org/officeDocument/2006/relationships/diagramQuickStyle" Target="../diagrams/quickStyle54.xml"/><Relationship Id="rId59" Type="http://schemas.openxmlformats.org/officeDocument/2006/relationships/diagramColors" Target="../diagrams/colors58.xml"/><Relationship Id="rId103" Type="http://schemas.openxmlformats.org/officeDocument/2006/relationships/diagramQuickStyle" Target="../diagrams/quickStyle67.xml"/><Relationship Id="rId124" Type="http://schemas.openxmlformats.org/officeDocument/2006/relationships/diagramColors" Target="../diagrams/colors71.xml"/><Relationship Id="rId70" Type="http://schemas.microsoft.com/office/2007/relationships/diagramDrawing" Target="../diagrams/drawing60.xml"/><Relationship Id="rId91" Type="http://schemas.openxmlformats.org/officeDocument/2006/relationships/diagramData" Target="../diagrams/data65.xml"/><Relationship Id="rId145" Type="http://schemas.microsoft.com/office/2007/relationships/diagramDrawing" Target="../diagrams/drawing75.xml"/><Relationship Id="rId166" Type="http://schemas.openxmlformats.org/officeDocument/2006/relationships/diagramData" Target="../diagrams/data80.xml"/><Relationship Id="rId187" Type="http://schemas.openxmlformats.org/officeDocument/2006/relationships/diagramLayout" Target="../diagrams/layout84.xml"/><Relationship Id="rId1" Type="http://schemas.openxmlformats.org/officeDocument/2006/relationships/diagramData" Target="../diagrams/data47.xml"/><Relationship Id="rId212" Type="http://schemas.openxmlformats.org/officeDocument/2006/relationships/diagramLayout" Target="../diagrams/layout89.xml"/><Relationship Id="rId28" Type="http://schemas.openxmlformats.org/officeDocument/2006/relationships/diagramQuickStyle" Target="../diagrams/quickStyle52.xml"/><Relationship Id="rId49" Type="http://schemas.openxmlformats.org/officeDocument/2006/relationships/diagramColors" Target="../diagrams/colors56.xml"/><Relationship Id="rId114" Type="http://schemas.openxmlformats.org/officeDocument/2006/relationships/diagramColors" Target="../diagrams/colors69.xml"/><Relationship Id="rId60" Type="http://schemas.microsoft.com/office/2007/relationships/diagramDrawing" Target="../diagrams/drawing58.xml"/><Relationship Id="rId81" Type="http://schemas.openxmlformats.org/officeDocument/2006/relationships/diagramData" Target="../diagrams/data63.xml"/><Relationship Id="rId135" Type="http://schemas.microsoft.com/office/2007/relationships/diagramDrawing" Target="../diagrams/drawing73.xml"/><Relationship Id="rId156" Type="http://schemas.openxmlformats.org/officeDocument/2006/relationships/diagramData" Target="../diagrams/data78.xml"/><Relationship Id="rId177" Type="http://schemas.openxmlformats.org/officeDocument/2006/relationships/diagramLayout" Target="../diagrams/layout82.xml"/><Relationship Id="rId198" Type="http://schemas.openxmlformats.org/officeDocument/2006/relationships/diagramQuickStyle" Target="../diagrams/quickStyle86.xml"/><Relationship Id="rId202" Type="http://schemas.openxmlformats.org/officeDocument/2006/relationships/diagramLayout" Target="../diagrams/layout87.xml"/><Relationship Id="rId223" Type="http://schemas.openxmlformats.org/officeDocument/2006/relationships/diagramQuickStyle" Target="../diagrams/quickStyle91.xml"/><Relationship Id="rId18" Type="http://schemas.openxmlformats.org/officeDocument/2006/relationships/diagramQuickStyle" Target="../diagrams/quickStyle50.xml"/><Relationship Id="rId39" Type="http://schemas.openxmlformats.org/officeDocument/2006/relationships/diagramColors" Target="../diagrams/colors54.xml"/><Relationship Id="rId50" Type="http://schemas.microsoft.com/office/2007/relationships/diagramDrawing" Target="../diagrams/drawing56.xml"/><Relationship Id="rId104" Type="http://schemas.openxmlformats.org/officeDocument/2006/relationships/diagramColors" Target="../diagrams/colors67.xml"/><Relationship Id="rId125" Type="http://schemas.microsoft.com/office/2007/relationships/diagramDrawing" Target="../diagrams/drawing71.xml"/><Relationship Id="rId146" Type="http://schemas.openxmlformats.org/officeDocument/2006/relationships/diagramData" Target="../diagrams/data76.xml"/><Relationship Id="rId167" Type="http://schemas.openxmlformats.org/officeDocument/2006/relationships/diagramLayout" Target="../diagrams/layout80.xml"/><Relationship Id="rId188" Type="http://schemas.openxmlformats.org/officeDocument/2006/relationships/diagramQuickStyle" Target="../diagrams/quickStyle84.xml"/><Relationship Id="rId71" Type="http://schemas.openxmlformats.org/officeDocument/2006/relationships/diagramData" Target="../diagrams/data61.xml"/><Relationship Id="rId92" Type="http://schemas.openxmlformats.org/officeDocument/2006/relationships/diagramLayout" Target="../diagrams/layout65.xml"/><Relationship Id="rId213" Type="http://schemas.openxmlformats.org/officeDocument/2006/relationships/diagramQuickStyle" Target="../diagrams/quickStyle89.xml"/><Relationship Id="rId2" Type="http://schemas.openxmlformats.org/officeDocument/2006/relationships/diagramLayout" Target="../diagrams/layout47.xml"/><Relationship Id="rId29" Type="http://schemas.openxmlformats.org/officeDocument/2006/relationships/diagramColors" Target="../diagrams/colors52.xml"/><Relationship Id="rId40" Type="http://schemas.microsoft.com/office/2007/relationships/diagramDrawing" Target="../diagrams/drawing54.xml"/><Relationship Id="rId115" Type="http://schemas.microsoft.com/office/2007/relationships/diagramDrawing" Target="../diagrams/drawing69.xml"/><Relationship Id="rId136" Type="http://schemas.openxmlformats.org/officeDocument/2006/relationships/diagramData" Target="../diagrams/data74.xml"/><Relationship Id="rId157" Type="http://schemas.openxmlformats.org/officeDocument/2006/relationships/diagramLayout" Target="../diagrams/layout78.xml"/><Relationship Id="rId178" Type="http://schemas.openxmlformats.org/officeDocument/2006/relationships/diagramQuickStyle" Target="../diagrams/quickStyle82.xml"/><Relationship Id="rId61" Type="http://schemas.openxmlformats.org/officeDocument/2006/relationships/diagramData" Target="../diagrams/data59.xml"/><Relationship Id="rId82" Type="http://schemas.openxmlformats.org/officeDocument/2006/relationships/diagramLayout" Target="../diagrams/layout63.xml"/><Relationship Id="rId199" Type="http://schemas.openxmlformats.org/officeDocument/2006/relationships/diagramColors" Target="../diagrams/colors86.xml"/><Relationship Id="rId203" Type="http://schemas.openxmlformats.org/officeDocument/2006/relationships/diagramQuickStyle" Target="../diagrams/quickStyle87.xml"/><Relationship Id="rId19" Type="http://schemas.openxmlformats.org/officeDocument/2006/relationships/diagramColors" Target="../diagrams/colors50.xml"/><Relationship Id="rId224" Type="http://schemas.openxmlformats.org/officeDocument/2006/relationships/diagramColors" Target="../diagrams/colors91.xml"/><Relationship Id="rId30" Type="http://schemas.microsoft.com/office/2007/relationships/diagramDrawing" Target="../diagrams/drawing52.xml"/><Relationship Id="rId105" Type="http://schemas.microsoft.com/office/2007/relationships/diagramDrawing" Target="../diagrams/drawing67.xml"/><Relationship Id="rId126" Type="http://schemas.openxmlformats.org/officeDocument/2006/relationships/diagramData" Target="../diagrams/data72.xml"/><Relationship Id="rId147" Type="http://schemas.openxmlformats.org/officeDocument/2006/relationships/diagramLayout" Target="../diagrams/layout76.xml"/><Relationship Id="rId168" Type="http://schemas.openxmlformats.org/officeDocument/2006/relationships/diagramQuickStyle" Target="../diagrams/quickStyle80.xml"/><Relationship Id="rId51" Type="http://schemas.openxmlformats.org/officeDocument/2006/relationships/diagramData" Target="../diagrams/data57.xml"/><Relationship Id="rId72" Type="http://schemas.openxmlformats.org/officeDocument/2006/relationships/diagramLayout" Target="../diagrams/layout61.xml"/><Relationship Id="rId93" Type="http://schemas.openxmlformats.org/officeDocument/2006/relationships/diagramQuickStyle" Target="../diagrams/quickStyle65.xml"/><Relationship Id="rId189" Type="http://schemas.openxmlformats.org/officeDocument/2006/relationships/diagramColors" Target="../diagrams/colors84.xml"/><Relationship Id="rId3" Type="http://schemas.openxmlformats.org/officeDocument/2006/relationships/diagramQuickStyle" Target="../diagrams/quickStyle47.xml"/><Relationship Id="rId214" Type="http://schemas.openxmlformats.org/officeDocument/2006/relationships/diagramColors" Target="../diagrams/colors8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131715</xdr:colOff>
      <xdr:row>0</xdr:row>
      <xdr:rowOff>1632</xdr:rowOff>
    </xdr:from>
    <xdr:to>
      <xdr:col>59</xdr:col>
      <xdr:colOff>85724</xdr:colOff>
      <xdr:row>92</xdr:row>
      <xdr:rowOff>57150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913DD89F-59B3-4BE0-8E7B-3C303AF2C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3239</xdr:colOff>
      <xdr:row>43</xdr:row>
      <xdr:rowOff>13733</xdr:rowOff>
    </xdr:from>
    <xdr:to>
      <xdr:col>19</xdr:col>
      <xdr:colOff>766834</xdr:colOff>
      <xdr:row>55</xdr:row>
      <xdr:rowOff>2059</xdr:rowOff>
    </xdr:to>
    <xdr:graphicFrame macro="">
      <xdr:nvGraphicFramePr>
        <xdr:cNvPr id="15" name="Diagrama 14">
          <a:extLst>
            <a:ext uri="{FF2B5EF4-FFF2-40B4-BE49-F238E27FC236}">
              <a16:creationId xmlns:a16="http://schemas.microsoft.com/office/drawing/2014/main" id="{919A3318-2CDE-4E29-856C-24D1A6F0E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21</xdr:col>
      <xdr:colOff>796083</xdr:colOff>
      <xdr:row>25</xdr:row>
      <xdr:rowOff>181305</xdr:rowOff>
    </xdr:from>
    <xdr:to>
      <xdr:col>25</xdr:col>
      <xdr:colOff>771431</xdr:colOff>
      <xdr:row>37</xdr:row>
      <xdr:rowOff>163066</xdr:rowOff>
    </xdr:to>
    <xdr:graphicFrame macro="">
      <xdr:nvGraphicFramePr>
        <xdr:cNvPr id="39" name="Diagrama 38">
          <a:extLst>
            <a:ext uri="{FF2B5EF4-FFF2-40B4-BE49-F238E27FC236}">
              <a16:creationId xmlns:a16="http://schemas.microsoft.com/office/drawing/2014/main" id="{725D3DD7-8CCB-4BD6-B2D9-9DCF14EA8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22</xdr:col>
      <xdr:colOff>9837</xdr:colOff>
      <xdr:row>61</xdr:row>
      <xdr:rowOff>10890</xdr:rowOff>
    </xdr:from>
    <xdr:to>
      <xdr:col>26</xdr:col>
      <xdr:colOff>20658</xdr:colOff>
      <xdr:row>73</xdr:row>
      <xdr:rowOff>1080</xdr:rowOff>
    </xdr:to>
    <xdr:graphicFrame macro="">
      <xdr:nvGraphicFramePr>
        <xdr:cNvPr id="41" name="Diagrama 40">
          <a:extLst>
            <a:ext uri="{FF2B5EF4-FFF2-40B4-BE49-F238E27FC236}">
              <a16:creationId xmlns:a16="http://schemas.microsoft.com/office/drawing/2014/main" id="{B4137BF4-3796-447F-8725-4B1B1B7F4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27</xdr:col>
      <xdr:colOff>798571</xdr:colOff>
      <xdr:row>42</xdr:row>
      <xdr:rowOff>185610</xdr:rowOff>
    </xdr:from>
    <xdr:to>
      <xdr:col>32</xdr:col>
      <xdr:colOff>0</xdr:colOff>
      <xdr:row>55</xdr:row>
      <xdr:rowOff>20723</xdr:rowOff>
    </xdr:to>
    <xdr:graphicFrame macro="">
      <xdr:nvGraphicFramePr>
        <xdr:cNvPr id="42" name="Diagrama 41">
          <a:extLst>
            <a:ext uri="{FF2B5EF4-FFF2-40B4-BE49-F238E27FC236}">
              <a16:creationId xmlns:a16="http://schemas.microsoft.com/office/drawing/2014/main" id="{517C15F9-7709-472B-A530-B369FC7AB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34</xdr:col>
      <xdr:colOff>20679</xdr:colOff>
      <xdr:row>43</xdr:row>
      <xdr:rowOff>2119</xdr:rowOff>
    </xdr:from>
    <xdr:to>
      <xdr:col>38</xdr:col>
      <xdr:colOff>8497</xdr:colOff>
      <xdr:row>54</xdr:row>
      <xdr:rowOff>162937</xdr:rowOff>
    </xdr:to>
    <xdr:graphicFrame macro="">
      <xdr:nvGraphicFramePr>
        <xdr:cNvPr id="44" name="Diagrama 43">
          <a:extLst>
            <a:ext uri="{FF2B5EF4-FFF2-40B4-BE49-F238E27FC236}">
              <a16:creationId xmlns:a16="http://schemas.microsoft.com/office/drawing/2014/main" id="{529DC9CA-FF64-46ED-B595-24772A683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" r:lo="rId22" r:qs="rId23" r:cs="rId24"/>
        </a:graphicData>
      </a:graphic>
    </xdr:graphicFrame>
    <xdr:clientData/>
  </xdr:twoCellAnchor>
  <xdr:twoCellAnchor>
    <xdr:from>
      <xdr:col>40</xdr:col>
      <xdr:colOff>25243</xdr:colOff>
      <xdr:row>43</xdr:row>
      <xdr:rowOff>15973</xdr:rowOff>
    </xdr:from>
    <xdr:to>
      <xdr:col>44</xdr:col>
      <xdr:colOff>23452</xdr:colOff>
      <xdr:row>55</xdr:row>
      <xdr:rowOff>4301</xdr:rowOff>
    </xdr:to>
    <xdr:graphicFrame macro="">
      <xdr:nvGraphicFramePr>
        <xdr:cNvPr id="45" name="Diagrama 44">
          <a:extLst>
            <a:ext uri="{FF2B5EF4-FFF2-40B4-BE49-F238E27FC236}">
              <a16:creationId xmlns:a16="http://schemas.microsoft.com/office/drawing/2014/main" id="{4501BE4C-8260-421E-B2C7-7544C8BE9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6" r:lo="rId27" r:qs="rId28" r:cs="rId29"/>
        </a:graphicData>
      </a:graphic>
    </xdr:graphicFrame>
    <xdr:clientData/>
  </xdr:twoCellAnchor>
  <xdr:twoCellAnchor>
    <xdr:from>
      <xdr:col>10</xdr:col>
      <xdr:colOff>4673</xdr:colOff>
      <xdr:row>80</xdr:row>
      <xdr:rowOff>179890</xdr:rowOff>
    </xdr:from>
    <xdr:to>
      <xdr:col>14</xdr:col>
      <xdr:colOff>2881</xdr:colOff>
      <xdr:row>92</xdr:row>
      <xdr:rowOff>168218</xdr:rowOff>
    </xdr:to>
    <xdr:graphicFrame macro="">
      <xdr:nvGraphicFramePr>
        <xdr:cNvPr id="59" name="Diagrama 58">
          <a:extLst>
            <a:ext uri="{FF2B5EF4-FFF2-40B4-BE49-F238E27FC236}">
              <a16:creationId xmlns:a16="http://schemas.microsoft.com/office/drawing/2014/main" id="{61E1097E-33BE-425F-93DE-57159E5DE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1" r:lo="rId32" r:qs="rId33" r:cs="rId34"/>
        </a:graphicData>
      </a:graphic>
    </xdr:graphicFrame>
    <xdr:clientData/>
  </xdr:twoCellAnchor>
  <xdr:twoCellAnchor>
    <xdr:from>
      <xdr:col>14</xdr:col>
      <xdr:colOff>2881</xdr:colOff>
      <xdr:row>49</xdr:row>
      <xdr:rowOff>7896</xdr:rowOff>
    </xdr:from>
    <xdr:to>
      <xdr:col>16</xdr:col>
      <xdr:colOff>3239</xdr:colOff>
      <xdr:row>86</xdr:row>
      <xdr:rowOff>174054</xdr:rowOff>
    </xdr:to>
    <xdr:cxnSp macro="">
      <xdr:nvCxnSpPr>
        <xdr:cNvPr id="3" name="Conector: angular 2">
          <a:extLst>
            <a:ext uri="{FF2B5EF4-FFF2-40B4-BE49-F238E27FC236}">
              <a16:creationId xmlns:a16="http://schemas.microsoft.com/office/drawing/2014/main" id="{57078396-8A0F-4A39-906C-099BE84FF5CA}"/>
            </a:ext>
          </a:extLst>
        </xdr:cNvPr>
        <xdr:cNvCxnSpPr>
          <a:stCxn id="59" idx="3"/>
          <a:endCxn id="15" idx="1"/>
        </xdr:cNvCxnSpPr>
      </xdr:nvCxnSpPr>
      <xdr:spPr>
        <a:xfrm flipV="1">
          <a:off x="29339881" y="9086582"/>
          <a:ext cx="1589672" cy="701327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766834</xdr:colOff>
      <xdr:row>31</xdr:row>
      <xdr:rowOff>172185</xdr:rowOff>
    </xdr:from>
    <xdr:to>
      <xdr:col>21</xdr:col>
      <xdr:colOff>796083</xdr:colOff>
      <xdr:row>49</xdr:row>
      <xdr:rowOff>7896</xdr:rowOff>
    </xdr:to>
    <xdr:cxnSp macro="">
      <xdr:nvCxnSpPr>
        <xdr:cNvPr id="54" name="Conector: angular 53">
          <a:extLst>
            <a:ext uri="{FF2B5EF4-FFF2-40B4-BE49-F238E27FC236}">
              <a16:creationId xmlns:a16="http://schemas.microsoft.com/office/drawing/2014/main" id="{5215227E-DDED-4469-B362-1AE388871162}"/>
            </a:ext>
          </a:extLst>
        </xdr:cNvPr>
        <xdr:cNvCxnSpPr>
          <a:stCxn id="15" idx="3"/>
          <a:endCxn id="39" idx="1"/>
        </xdr:cNvCxnSpPr>
      </xdr:nvCxnSpPr>
      <xdr:spPr>
        <a:xfrm flipV="1">
          <a:off x="34237684" y="6077685"/>
          <a:ext cx="1629449" cy="3264711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8965</xdr:colOff>
      <xdr:row>43</xdr:row>
      <xdr:rowOff>17930</xdr:rowOff>
    </xdr:from>
    <xdr:to>
      <xdr:col>50</xdr:col>
      <xdr:colOff>1</xdr:colOff>
      <xdr:row>54</xdr:row>
      <xdr:rowOff>168743</xdr:rowOff>
    </xdr:to>
    <xdr:graphicFrame macro="">
      <xdr:nvGraphicFramePr>
        <xdr:cNvPr id="65" name="Diagrama 64">
          <a:extLst>
            <a:ext uri="{FF2B5EF4-FFF2-40B4-BE49-F238E27FC236}">
              <a16:creationId xmlns:a16="http://schemas.microsoft.com/office/drawing/2014/main" id="{D00CC979-0C4A-46AF-8974-E1551516E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6" r:lo="rId37" r:qs="rId38" r:cs="rId39"/>
        </a:graphicData>
      </a:graphic>
    </xdr:graphicFrame>
    <xdr:clientData/>
  </xdr:twoCellAnchor>
  <xdr:twoCellAnchor>
    <xdr:from>
      <xdr:col>45</xdr:col>
      <xdr:colOff>793189</xdr:colOff>
      <xdr:row>61</xdr:row>
      <xdr:rowOff>7626</xdr:rowOff>
    </xdr:from>
    <xdr:to>
      <xdr:col>50</xdr:col>
      <xdr:colOff>21773</xdr:colOff>
      <xdr:row>72</xdr:row>
      <xdr:rowOff>181012</xdr:rowOff>
    </xdr:to>
    <xdr:graphicFrame macro="">
      <xdr:nvGraphicFramePr>
        <xdr:cNvPr id="66" name="Diagrama 65">
          <a:extLst>
            <a:ext uri="{FF2B5EF4-FFF2-40B4-BE49-F238E27FC236}">
              <a16:creationId xmlns:a16="http://schemas.microsoft.com/office/drawing/2014/main" id="{5D08C0E5-D2B7-4592-990D-937AA73BD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1" r:lo="rId42" r:qs="rId43" r:cs="rId44"/>
        </a:graphicData>
      </a:graphic>
    </xdr:graphicFrame>
    <xdr:clientData/>
  </xdr:twoCellAnchor>
  <xdr:twoCellAnchor>
    <xdr:from>
      <xdr:col>46</xdr:col>
      <xdr:colOff>7451</xdr:colOff>
      <xdr:row>80</xdr:row>
      <xdr:rowOff>219</xdr:rowOff>
    </xdr:from>
    <xdr:to>
      <xdr:col>50</xdr:col>
      <xdr:colOff>10886</xdr:colOff>
      <xdr:row>92</xdr:row>
      <xdr:rowOff>15441</xdr:rowOff>
    </xdr:to>
    <xdr:graphicFrame macro="">
      <xdr:nvGraphicFramePr>
        <xdr:cNvPr id="67" name="Diagrama 66">
          <a:extLst>
            <a:ext uri="{FF2B5EF4-FFF2-40B4-BE49-F238E27FC236}">
              <a16:creationId xmlns:a16="http://schemas.microsoft.com/office/drawing/2014/main" id="{54D5A8D4-6548-4F47-9AE2-2E8E9EAB6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6" r:lo="rId47" r:qs="rId48" r:cs="rId49"/>
        </a:graphicData>
      </a:graphic>
    </xdr:graphicFrame>
    <xdr:clientData/>
  </xdr:twoCellAnchor>
  <xdr:twoCellAnchor>
    <xdr:from>
      <xdr:col>34</xdr:col>
      <xdr:colOff>16096</xdr:colOff>
      <xdr:row>103</xdr:row>
      <xdr:rowOff>0</xdr:rowOff>
    </xdr:from>
    <xdr:to>
      <xdr:col>38</xdr:col>
      <xdr:colOff>19050</xdr:colOff>
      <xdr:row>115</xdr:row>
      <xdr:rowOff>15223</xdr:rowOff>
    </xdr:to>
    <xdr:graphicFrame macro="">
      <xdr:nvGraphicFramePr>
        <xdr:cNvPr id="80" name="Diagrama 79">
          <a:extLst>
            <a:ext uri="{FF2B5EF4-FFF2-40B4-BE49-F238E27FC236}">
              <a16:creationId xmlns:a16="http://schemas.microsoft.com/office/drawing/2014/main" id="{7F4E7C95-5514-4DF1-9A1B-DAF16FBB9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1" r:lo="rId52" r:qs="rId53" r:cs="rId54"/>
        </a:graphicData>
      </a:graphic>
    </xdr:graphicFrame>
    <xdr:clientData/>
  </xdr:twoCellAnchor>
  <xdr:twoCellAnchor>
    <xdr:from>
      <xdr:col>39</xdr:col>
      <xdr:colOff>789526</xdr:colOff>
      <xdr:row>103</xdr:row>
      <xdr:rowOff>0</xdr:rowOff>
    </xdr:from>
    <xdr:to>
      <xdr:col>44</xdr:col>
      <xdr:colOff>0</xdr:colOff>
      <xdr:row>115</xdr:row>
      <xdr:rowOff>15223</xdr:rowOff>
    </xdr:to>
    <xdr:graphicFrame macro="">
      <xdr:nvGraphicFramePr>
        <xdr:cNvPr id="81" name="Diagrama 80">
          <a:extLst>
            <a:ext uri="{FF2B5EF4-FFF2-40B4-BE49-F238E27FC236}">
              <a16:creationId xmlns:a16="http://schemas.microsoft.com/office/drawing/2014/main" id="{63A9178F-6830-407B-9292-7446C2026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6" r:lo="rId57" r:qs="rId58" r:cs="rId59"/>
        </a:graphicData>
      </a:graphic>
    </xdr:graphicFrame>
    <xdr:clientData/>
  </xdr:twoCellAnchor>
  <xdr:twoCellAnchor>
    <xdr:from>
      <xdr:col>46</xdr:col>
      <xdr:colOff>16096</xdr:colOff>
      <xdr:row>103</xdr:row>
      <xdr:rowOff>19050</xdr:rowOff>
    </xdr:from>
    <xdr:to>
      <xdr:col>50</xdr:col>
      <xdr:colOff>19050</xdr:colOff>
      <xdr:row>115</xdr:row>
      <xdr:rowOff>34273</xdr:rowOff>
    </xdr:to>
    <xdr:graphicFrame macro="">
      <xdr:nvGraphicFramePr>
        <xdr:cNvPr id="82" name="Diagrama 81">
          <a:extLst>
            <a:ext uri="{FF2B5EF4-FFF2-40B4-BE49-F238E27FC236}">
              <a16:creationId xmlns:a16="http://schemas.microsoft.com/office/drawing/2014/main" id="{910B4E3F-FE63-457D-8975-6169863CB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1" r:lo="rId62" r:qs="rId63" r:cs="rId64"/>
        </a:graphicData>
      </a:graphic>
    </xdr:graphicFrame>
    <xdr:clientData/>
  </xdr:twoCellAnchor>
  <xdr:twoCellAnchor>
    <xdr:from>
      <xdr:col>52</xdr:col>
      <xdr:colOff>6349</xdr:colOff>
      <xdr:row>103</xdr:row>
      <xdr:rowOff>0</xdr:rowOff>
    </xdr:from>
    <xdr:to>
      <xdr:col>55</xdr:col>
      <xdr:colOff>779720</xdr:colOff>
      <xdr:row>115</xdr:row>
      <xdr:rowOff>15222</xdr:rowOff>
    </xdr:to>
    <xdr:graphicFrame macro="">
      <xdr:nvGraphicFramePr>
        <xdr:cNvPr id="83" name="Diagrama 82">
          <a:extLst>
            <a:ext uri="{FF2B5EF4-FFF2-40B4-BE49-F238E27FC236}">
              <a16:creationId xmlns:a16="http://schemas.microsoft.com/office/drawing/2014/main" id="{1EB793F8-67EB-48F3-BEF7-00BB89D2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6" r:lo="rId67" r:qs="rId68" r:cs="rId69"/>
        </a:graphicData>
      </a:graphic>
    </xdr:graphicFrame>
    <xdr:clientData/>
  </xdr:twoCellAnchor>
  <xdr:twoCellAnchor>
    <xdr:from>
      <xdr:col>28</xdr:col>
      <xdr:colOff>17666</xdr:colOff>
      <xdr:row>61</xdr:row>
      <xdr:rowOff>11892</xdr:rowOff>
    </xdr:from>
    <xdr:to>
      <xdr:col>32</xdr:col>
      <xdr:colOff>15551</xdr:colOff>
      <xdr:row>73</xdr:row>
      <xdr:rowOff>27115</xdr:rowOff>
    </xdr:to>
    <xdr:graphicFrame macro="">
      <xdr:nvGraphicFramePr>
        <xdr:cNvPr id="84" name="Diagrama 83">
          <a:extLst>
            <a:ext uri="{FF2B5EF4-FFF2-40B4-BE49-F238E27FC236}">
              <a16:creationId xmlns:a16="http://schemas.microsoft.com/office/drawing/2014/main" id="{F99DBFB1-2BF4-47D7-95A7-BC535EC10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1" r:lo="rId72" r:qs="rId73" r:cs="rId74"/>
        </a:graphicData>
      </a:graphic>
    </xdr:graphicFrame>
    <xdr:clientData/>
  </xdr:twoCellAnchor>
  <xdr:twoCellAnchor>
    <xdr:from>
      <xdr:col>52</xdr:col>
      <xdr:colOff>10078</xdr:colOff>
      <xdr:row>61</xdr:row>
      <xdr:rowOff>17171</xdr:rowOff>
    </xdr:from>
    <xdr:to>
      <xdr:col>56</xdr:col>
      <xdr:colOff>16567</xdr:colOff>
      <xdr:row>72</xdr:row>
      <xdr:rowOff>171824</xdr:rowOff>
    </xdr:to>
    <xdr:graphicFrame macro="">
      <xdr:nvGraphicFramePr>
        <xdr:cNvPr id="85" name="Diagrama 84">
          <a:extLst>
            <a:ext uri="{FF2B5EF4-FFF2-40B4-BE49-F238E27FC236}">
              <a16:creationId xmlns:a16="http://schemas.microsoft.com/office/drawing/2014/main" id="{C06F5241-4BB7-4525-8EF5-23610ABD4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6" r:lo="rId77" r:qs="rId78" r:cs="rId79"/>
        </a:graphicData>
      </a:graphic>
    </xdr:graphicFrame>
    <xdr:clientData/>
  </xdr:twoCellAnchor>
  <xdr:twoCellAnchor>
    <xdr:from>
      <xdr:col>58</xdr:col>
      <xdr:colOff>16096</xdr:colOff>
      <xdr:row>61</xdr:row>
      <xdr:rowOff>19051</xdr:rowOff>
    </xdr:from>
    <xdr:to>
      <xdr:col>62</xdr:col>
      <xdr:colOff>19050</xdr:colOff>
      <xdr:row>73</xdr:row>
      <xdr:rowOff>1</xdr:rowOff>
    </xdr:to>
    <xdr:graphicFrame macro="">
      <xdr:nvGraphicFramePr>
        <xdr:cNvPr id="86" name="Diagrama 85">
          <a:extLst>
            <a:ext uri="{FF2B5EF4-FFF2-40B4-BE49-F238E27FC236}">
              <a16:creationId xmlns:a16="http://schemas.microsoft.com/office/drawing/2014/main" id="{26C195C2-D3AF-40BE-8157-C16F6E757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81" r:lo="rId82" r:qs="rId83" r:cs="rId84"/>
        </a:graphicData>
      </a:graphic>
    </xdr:graphicFrame>
    <xdr:clientData/>
  </xdr:twoCellAnchor>
  <xdr:twoCellAnchor>
    <xdr:from>
      <xdr:col>63</xdr:col>
      <xdr:colOff>797146</xdr:colOff>
      <xdr:row>80</xdr:row>
      <xdr:rowOff>0</xdr:rowOff>
    </xdr:from>
    <xdr:to>
      <xdr:col>68</xdr:col>
      <xdr:colOff>0</xdr:colOff>
      <xdr:row>92</xdr:row>
      <xdr:rowOff>15222</xdr:rowOff>
    </xdr:to>
    <xdr:graphicFrame macro="">
      <xdr:nvGraphicFramePr>
        <xdr:cNvPr id="93" name="Diagrama 92">
          <a:extLst>
            <a:ext uri="{FF2B5EF4-FFF2-40B4-BE49-F238E27FC236}">
              <a16:creationId xmlns:a16="http://schemas.microsoft.com/office/drawing/2014/main" id="{2F3C6313-F9C1-4EC7-BE13-C0C5ACEEE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86" r:lo="rId87" r:qs="rId88" r:cs="rId89"/>
        </a:graphicData>
      </a:graphic>
    </xdr:graphicFrame>
    <xdr:clientData/>
  </xdr:twoCellAnchor>
  <xdr:twoCellAnchor>
    <xdr:from>
      <xdr:col>69</xdr:col>
      <xdr:colOff>797146</xdr:colOff>
      <xdr:row>80</xdr:row>
      <xdr:rowOff>0</xdr:rowOff>
    </xdr:from>
    <xdr:to>
      <xdr:col>74</xdr:col>
      <xdr:colOff>0</xdr:colOff>
      <xdr:row>92</xdr:row>
      <xdr:rowOff>15223</xdr:rowOff>
    </xdr:to>
    <xdr:graphicFrame macro="">
      <xdr:nvGraphicFramePr>
        <xdr:cNvPr id="94" name="Diagrama 93">
          <a:extLst>
            <a:ext uri="{FF2B5EF4-FFF2-40B4-BE49-F238E27FC236}">
              <a16:creationId xmlns:a16="http://schemas.microsoft.com/office/drawing/2014/main" id="{F2B0F51A-ACE7-429C-A086-984B6E2DF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91" r:lo="rId92" r:qs="rId93" r:cs="rId94"/>
        </a:graphicData>
      </a:graphic>
    </xdr:graphicFrame>
    <xdr:clientData/>
  </xdr:twoCellAnchor>
  <xdr:twoCellAnchor>
    <xdr:from>
      <xdr:col>16</xdr:col>
      <xdr:colOff>13855</xdr:colOff>
      <xdr:row>102</xdr:row>
      <xdr:rowOff>120323</xdr:rowOff>
    </xdr:from>
    <xdr:to>
      <xdr:col>20</xdr:col>
      <xdr:colOff>1</xdr:colOff>
      <xdr:row>114</xdr:row>
      <xdr:rowOff>135544</xdr:rowOff>
    </xdr:to>
    <xdr:graphicFrame macro="">
      <xdr:nvGraphicFramePr>
        <xdr:cNvPr id="61" name="Diagrama 60">
          <a:extLst>
            <a:ext uri="{FF2B5EF4-FFF2-40B4-BE49-F238E27FC236}">
              <a16:creationId xmlns:a16="http://schemas.microsoft.com/office/drawing/2014/main" id="{A729AF99-93C5-42B2-A370-C306AD2E7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96" r:lo="rId97" r:qs="rId98" r:cs="rId99"/>
        </a:graphicData>
      </a:graphic>
    </xdr:graphicFrame>
    <xdr:clientData/>
  </xdr:twoCellAnchor>
  <xdr:twoCellAnchor>
    <xdr:from>
      <xdr:col>14</xdr:col>
      <xdr:colOff>2881</xdr:colOff>
      <xdr:row>86</xdr:row>
      <xdr:rowOff>174054</xdr:rowOff>
    </xdr:from>
    <xdr:to>
      <xdr:col>16</xdr:col>
      <xdr:colOff>13855</xdr:colOff>
      <xdr:row>108</xdr:row>
      <xdr:rowOff>127933</xdr:rowOff>
    </xdr:to>
    <xdr:cxnSp macro="">
      <xdr:nvCxnSpPr>
        <xdr:cNvPr id="62" name="Conector: angular 61">
          <a:extLst>
            <a:ext uri="{FF2B5EF4-FFF2-40B4-BE49-F238E27FC236}">
              <a16:creationId xmlns:a16="http://schemas.microsoft.com/office/drawing/2014/main" id="{F401E336-786D-4A6B-9DAC-1F46B08B3982}"/>
            </a:ext>
          </a:extLst>
        </xdr:cNvPr>
        <xdr:cNvCxnSpPr>
          <a:stCxn id="59" idx="3"/>
          <a:endCxn id="61" idx="1"/>
        </xdr:cNvCxnSpPr>
      </xdr:nvCxnSpPr>
      <xdr:spPr>
        <a:xfrm>
          <a:off x="29520355" y="15714843"/>
          <a:ext cx="1615184" cy="3924301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35625</xdr:colOff>
      <xdr:row>102</xdr:row>
      <xdr:rowOff>177722</xdr:rowOff>
    </xdr:from>
    <xdr:to>
      <xdr:col>26</xdr:col>
      <xdr:colOff>2968</xdr:colOff>
      <xdr:row>115</xdr:row>
      <xdr:rowOff>7886</xdr:rowOff>
    </xdr:to>
    <xdr:graphicFrame macro="">
      <xdr:nvGraphicFramePr>
        <xdr:cNvPr id="63" name="Diagrama 62">
          <a:extLst>
            <a:ext uri="{FF2B5EF4-FFF2-40B4-BE49-F238E27FC236}">
              <a16:creationId xmlns:a16="http://schemas.microsoft.com/office/drawing/2014/main" id="{4E7EE7BB-5817-40E3-9A90-4102D8842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01" r:lo="rId102" r:qs="rId103" r:cs="rId104"/>
        </a:graphicData>
      </a:graphic>
    </xdr:graphicFrame>
    <xdr:clientData/>
  </xdr:twoCellAnchor>
  <xdr:twoCellAnchor>
    <xdr:from>
      <xdr:col>28</xdr:col>
      <xdr:colOff>13854</xdr:colOff>
      <xdr:row>102</xdr:row>
      <xdr:rowOff>177721</xdr:rowOff>
    </xdr:from>
    <xdr:to>
      <xdr:col>32</xdr:col>
      <xdr:colOff>13855</xdr:colOff>
      <xdr:row>115</xdr:row>
      <xdr:rowOff>7886</xdr:rowOff>
    </xdr:to>
    <xdr:graphicFrame macro="">
      <xdr:nvGraphicFramePr>
        <xdr:cNvPr id="64" name="Diagrama 63">
          <a:extLst>
            <a:ext uri="{FF2B5EF4-FFF2-40B4-BE49-F238E27FC236}">
              <a16:creationId xmlns:a16="http://schemas.microsoft.com/office/drawing/2014/main" id="{ABD66714-E761-4656-97DA-86C10A036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06" r:lo="rId107" r:qs="rId108" r:cs="rId109"/>
        </a:graphicData>
      </a:graphic>
    </xdr:graphicFrame>
    <xdr:clientData/>
  </xdr:twoCellAnchor>
  <xdr:twoCellAnchor>
    <xdr:from>
      <xdr:col>20</xdr:col>
      <xdr:colOff>1</xdr:colOff>
      <xdr:row>108</xdr:row>
      <xdr:rowOff>127933</xdr:rowOff>
    </xdr:from>
    <xdr:to>
      <xdr:col>22</xdr:col>
      <xdr:colOff>35625</xdr:colOff>
      <xdr:row>109</xdr:row>
      <xdr:rowOff>275</xdr:rowOff>
    </xdr:to>
    <xdr:cxnSp macro="">
      <xdr:nvCxnSpPr>
        <xdr:cNvPr id="68" name="Conector: angular 67">
          <a:extLst>
            <a:ext uri="{FF2B5EF4-FFF2-40B4-BE49-F238E27FC236}">
              <a16:creationId xmlns:a16="http://schemas.microsoft.com/office/drawing/2014/main" id="{44E1166A-F303-471E-AB34-1BD5A4B19EB8}"/>
            </a:ext>
          </a:extLst>
        </xdr:cNvPr>
        <xdr:cNvCxnSpPr>
          <a:stCxn id="61" idx="3"/>
          <a:endCxn id="63" idx="1"/>
        </xdr:cNvCxnSpPr>
      </xdr:nvCxnSpPr>
      <xdr:spPr>
        <a:xfrm>
          <a:off x="34104944" y="20124990"/>
          <a:ext cx="1624938" cy="5739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2968</xdr:colOff>
      <xdr:row>109</xdr:row>
      <xdr:rowOff>275</xdr:rowOff>
    </xdr:from>
    <xdr:to>
      <xdr:col>28</xdr:col>
      <xdr:colOff>13854</xdr:colOff>
      <xdr:row>109</xdr:row>
      <xdr:rowOff>12975</xdr:rowOff>
    </xdr:to>
    <xdr:cxnSp macro="">
      <xdr:nvCxnSpPr>
        <xdr:cNvPr id="69" name="Conector: angular 68">
          <a:extLst>
            <a:ext uri="{FF2B5EF4-FFF2-40B4-BE49-F238E27FC236}">
              <a16:creationId xmlns:a16="http://schemas.microsoft.com/office/drawing/2014/main" id="{DF48C318-7FA2-4167-8522-414883142FEB}"/>
            </a:ext>
          </a:extLst>
        </xdr:cNvPr>
        <xdr:cNvCxnSpPr>
          <a:stCxn id="63" idx="3"/>
          <a:endCxn id="64" idx="1"/>
        </xdr:cNvCxnSpPr>
      </xdr:nvCxnSpPr>
      <xdr:spPr>
        <a:xfrm>
          <a:off x="38875854" y="20182389"/>
          <a:ext cx="1600200" cy="1270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13855</xdr:colOff>
      <xdr:row>109</xdr:row>
      <xdr:rowOff>275</xdr:rowOff>
    </xdr:from>
    <xdr:to>
      <xdr:col>34</xdr:col>
      <xdr:colOff>16096</xdr:colOff>
      <xdr:row>109</xdr:row>
      <xdr:rowOff>7611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D5AF44D4-ACD9-4824-9D0C-2BB2150E02CA}"/>
            </a:ext>
          </a:extLst>
        </xdr:cNvPr>
        <xdr:cNvCxnSpPr>
          <a:stCxn id="64" idx="3"/>
          <a:endCxn id="80" idx="1"/>
        </xdr:cNvCxnSpPr>
      </xdr:nvCxnSpPr>
      <xdr:spPr>
        <a:xfrm>
          <a:off x="43654684" y="20182389"/>
          <a:ext cx="1591555" cy="733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19050</xdr:colOff>
      <xdr:row>109</xdr:row>
      <xdr:rowOff>7611</xdr:rowOff>
    </xdr:from>
    <xdr:to>
      <xdr:col>39</xdr:col>
      <xdr:colOff>789526</xdr:colOff>
      <xdr:row>109</xdr:row>
      <xdr:rowOff>20311</xdr:rowOff>
    </xdr:to>
    <xdr:cxnSp macro="">
      <xdr:nvCxnSpPr>
        <xdr:cNvPr id="75" name="Conector: angular 74">
          <a:extLst>
            <a:ext uri="{FF2B5EF4-FFF2-40B4-BE49-F238E27FC236}">
              <a16:creationId xmlns:a16="http://schemas.microsoft.com/office/drawing/2014/main" id="{59390503-49FF-4915-B56B-5009E9F793B5}"/>
            </a:ext>
          </a:extLst>
        </xdr:cNvPr>
        <xdr:cNvCxnSpPr>
          <a:stCxn id="80" idx="3"/>
          <a:endCxn id="81" idx="1"/>
        </xdr:cNvCxnSpPr>
      </xdr:nvCxnSpPr>
      <xdr:spPr>
        <a:xfrm>
          <a:off x="48691800" y="20772111"/>
          <a:ext cx="1570576" cy="1270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109</xdr:row>
      <xdr:rowOff>7611</xdr:rowOff>
    </xdr:from>
    <xdr:to>
      <xdr:col>46</xdr:col>
      <xdr:colOff>16096</xdr:colOff>
      <xdr:row>109</xdr:row>
      <xdr:rowOff>26661</xdr:rowOff>
    </xdr:to>
    <xdr:cxnSp macro="">
      <xdr:nvCxnSpPr>
        <xdr:cNvPr id="76" name="Conector: angular 75">
          <a:extLst>
            <a:ext uri="{FF2B5EF4-FFF2-40B4-BE49-F238E27FC236}">
              <a16:creationId xmlns:a16="http://schemas.microsoft.com/office/drawing/2014/main" id="{1A9C5469-9364-46D7-BD46-4A214D4AD51B}"/>
            </a:ext>
          </a:extLst>
        </xdr:cNvPr>
        <xdr:cNvCxnSpPr>
          <a:stCxn id="81" idx="3"/>
          <a:endCxn id="82" idx="1"/>
        </xdr:cNvCxnSpPr>
      </xdr:nvCxnSpPr>
      <xdr:spPr>
        <a:xfrm>
          <a:off x="53473350" y="20772111"/>
          <a:ext cx="1616296" cy="1905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766834</xdr:colOff>
      <xdr:row>49</xdr:row>
      <xdr:rowOff>7896</xdr:rowOff>
    </xdr:from>
    <xdr:to>
      <xdr:col>22</xdr:col>
      <xdr:colOff>9837</xdr:colOff>
      <xdr:row>67</xdr:row>
      <xdr:rowOff>5985</xdr:rowOff>
    </xdr:to>
    <xdr:cxnSp macro="">
      <xdr:nvCxnSpPr>
        <xdr:cNvPr id="89" name="Conector: angular 88">
          <a:extLst>
            <a:ext uri="{FF2B5EF4-FFF2-40B4-BE49-F238E27FC236}">
              <a16:creationId xmlns:a16="http://schemas.microsoft.com/office/drawing/2014/main" id="{34666B17-A840-4C37-941B-59A05B47A0A6}"/>
            </a:ext>
          </a:extLst>
        </xdr:cNvPr>
        <xdr:cNvCxnSpPr>
          <a:stCxn id="15" idx="3"/>
          <a:endCxn id="41" idx="1"/>
        </xdr:cNvCxnSpPr>
      </xdr:nvCxnSpPr>
      <xdr:spPr>
        <a:xfrm>
          <a:off x="34096051" y="8953113"/>
          <a:ext cx="1628395" cy="327800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771431</xdr:colOff>
      <xdr:row>31</xdr:row>
      <xdr:rowOff>172185</xdr:rowOff>
    </xdr:from>
    <xdr:to>
      <xdr:col>27</xdr:col>
      <xdr:colOff>790951</xdr:colOff>
      <xdr:row>49</xdr:row>
      <xdr:rowOff>7916</xdr:rowOff>
    </xdr:to>
    <xdr:cxnSp macro="">
      <xdr:nvCxnSpPr>
        <xdr:cNvPr id="96" name="Conector: angular 95">
          <a:extLst>
            <a:ext uri="{FF2B5EF4-FFF2-40B4-BE49-F238E27FC236}">
              <a16:creationId xmlns:a16="http://schemas.microsoft.com/office/drawing/2014/main" id="{27B861EE-A2ED-483A-8927-C7420B77A515}"/>
            </a:ext>
          </a:extLst>
        </xdr:cNvPr>
        <xdr:cNvCxnSpPr>
          <a:stCxn id="39" idx="3"/>
          <a:endCxn id="42" idx="1"/>
        </xdr:cNvCxnSpPr>
      </xdr:nvCxnSpPr>
      <xdr:spPr>
        <a:xfrm>
          <a:off x="39042881" y="6077685"/>
          <a:ext cx="1619720" cy="3264731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48</xdr:row>
      <xdr:rowOff>177778</xdr:rowOff>
    </xdr:from>
    <xdr:to>
      <xdr:col>34</xdr:col>
      <xdr:colOff>20679</xdr:colOff>
      <xdr:row>49</xdr:row>
      <xdr:rowOff>7916</xdr:rowOff>
    </xdr:to>
    <xdr:cxnSp macro="">
      <xdr:nvCxnSpPr>
        <xdr:cNvPr id="99" name="Conector: angular 98">
          <a:extLst>
            <a:ext uri="{FF2B5EF4-FFF2-40B4-BE49-F238E27FC236}">
              <a16:creationId xmlns:a16="http://schemas.microsoft.com/office/drawing/2014/main" id="{3CA710A0-20A9-4543-80AC-5B536D3347F4}"/>
            </a:ext>
          </a:extLst>
        </xdr:cNvPr>
        <xdr:cNvCxnSpPr>
          <a:stCxn id="42" idx="3"/>
          <a:endCxn id="44" idx="1"/>
        </xdr:cNvCxnSpPr>
      </xdr:nvCxnSpPr>
      <xdr:spPr>
        <a:xfrm flipV="1">
          <a:off x="43872150" y="9321778"/>
          <a:ext cx="1620879" cy="2063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8497</xdr:colOff>
      <xdr:row>48</xdr:row>
      <xdr:rowOff>177778</xdr:rowOff>
    </xdr:from>
    <xdr:to>
      <xdr:col>40</xdr:col>
      <xdr:colOff>25243</xdr:colOff>
      <xdr:row>49</xdr:row>
      <xdr:rowOff>10137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03421340-1255-415B-A636-B75446B5092A}"/>
            </a:ext>
          </a:extLst>
        </xdr:cNvPr>
        <xdr:cNvCxnSpPr>
          <a:stCxn id="44" idx="3"/>
          <a:endCxn id="45" idx="1"/>
        </xdr:cNvCxnSpPr>
      </xdr:nvCxnSpPr>
      <xdr:spPr>
        <a:xfrm>
          <a:off x="48681247" y="9321778"/>
          <a:ext cx="1616946" cy="2285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23452</xdr:colOff>
      <xdr:row>49</xdr:row>
      <xdr:rowOff>3689</xdr:rowOff>
    </xdr:from>
    <xdr:to>
      <xdr:col>46</xdr:col>
      <xdr:colOff>8965</xdr:colOff>
      <xdr:row>49</xdr:row>
      <xdr:rowOff>10137</xdr:rowOff>
    </xdr:to>
    <xdr:cxnSp macro="">
      <xdr:nvCxnSpPr>
        <xdr:cNvPr id="105" name="Conector: angular 104">
          <a:extLst>
            <a:ext uri="{FF2B5EF4-FFF2-40B4-BE49-F238E27FC236}">
              <a16:creationId xmlns:a16="http://schemas.microsoft.com/office/drawing/2014/main" id="{FAED2A48-A330-400F-A771-E484D662B974}"/>
            </a:ext>
          </a:extLst>
        </xdr:cNvPr>
        <xdr:cNvCxnSpPr>
          <a:stCxn id="45" idx="3"/>
          <a:endCxn id="65" idx="1"/>
        </xdr:cNvCxnSpPr>
      </xdr:nvCxnSpPr>
      <xdr:spPr>
        <a:xfrm flipV="1">
          <a:off x="52897287" y="8807030"/>
          <a:ext cx="1563302" cy="644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23452</xdr:colOff>
      <xdr:row>49</xdr:row>
      <xdr:rowOff>10137</xdr:rowOff>
    </xdr:from>
    <xdr:to>
      <xdr:col>45</xdr:col>
      <xdr:colOff>793189</xdr:colOff>
      <xdr:row>67</xdr:row>
      <xdr:rowOff>1790</xdr:rowOff>
    </xdr:to>
    <xdr:cxnSp macro="">
      <xdr:nvCxnSpPr>
        <xdr:cNvPr id="113" name="Conector: angular 112">
          <a:extLst>
            <a:ext uri="{FF2B5EF4-FFF2-40B4-BE49-F238E27FC236}">
              <a16:creationId xmlns:a16="http://schemas.microsoft.com/office/drawing/2014/main" id="{63294356-ED35-48E8-AF77-9FCDE76FED67}"/>
            </a:ext>
          </a:extLst>
        </xdr:cNvPr>
        <xdr:cNvCxnSpPr>
          <a:stCxn id="45" idx="3"/>
          <a:endCxn id="66" idx="1"/>
        </xdr:cNvCxnSpPr>
      </xdr:nvCxnSpPr>
      <xdr:spPr>
        <a:xfrm>
          <a:off x="53200166" y="9088823"/>
          <a:ext cx="1564394" cy="3322681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15551</xdr:colOff>
      <xdr:row>67</xdr:row>
      <xdr:rowOff>19503</xdr:rowOff>
    </xdr:from>
    <xdr:to>
      <xdr:col>46</xdr:col>
      <xdr:colOff>7451</xdr:colOff>
      <xdr:row>86</xdr:row>
      <xdr:rowOff>7829</xdr:rowOff>
    </xdr:to>
    <xdr:cxnSp macro="">
      <xdr:nvCxnSpPr>
        <xdr:cNvPr id="116" name="Conector: angular 115">
          <a:extLst>
            <a:ext uri="{FF2B5EF4-FFF2-40B4-BE49-F238E27FC236}">
              <a16:creationId xmlns:a16="http://schemas.microsoft.com/office/drawing/2014/main" id="{664E95F1-609A-44BC-8939-4FEF64FA1F71}"/>
            </a:ext>
          </a:extLst>
        </xdr:cNvPr>
        <xdr:cNvCxnSpPr>
          <a:stCxn id="84" idx="3"/>
          <a:endCxn id="67" idx="1"/>
        </xdr:cNvCxnSpPr>
      </xdr:nvCxnSpPr>
      <xdr:spPr>
        <a:xfrm>
          <a:off x="32393624" y="12183794"/>
          <a:ext cx="11047827" cy="343810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19050</xdr:colOff>
      <xdr:row>109</xdr:row>
      <xdr:rowOff>7611</xdr:rowOff>
    </xdr:from>
    <xdr:to>
      <xdr:col>52</xdr:col>
      <xdr:colOff>6349</xdr:colOff>
      <xdr:row>109</xdr:row>
      <xdr:rowOff>26661</xdr:rowOff>
    </xdr:to>
    <xdr:cxnSp macro="">
      <xdr:nvCxnSpPr>
        <xdr:cNvPr id="119" name="Conector: angular 118">
          <a:extLst>
            <a:ext uri="{FF2B5EF4-FFF2-40B4-BE49-F238E27FC236}">
              <a16:creationId xmlns:a16="http://schemas.microsoft.com/office/drawing/2014/main" id="{2435F7FC-DC0F-4C1E-A02E-43AAEAB4465E}"/>
            </a:ext>
          </a:extLst>
        </xdr:cNvPr>
        <xdr:cNvCxnSpPr>
          <a:stCxn id="82" idx="3"/>
          <a:endCxn id="83" idx="1"/>
        </xdr:cNvCxnSpPr>
      </xdr:nvCxnSpPr>
      <xdr:spPr>
        <a:xfrm flipV="1">
          <a:off x="58125980" y="19341146"/>
          <a:ext cx="1582183" cy="1905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</xdr:colOff>
      <xdr:row>48</xdr:row>
      <xdr:rowOff>186916</xdr:rowOff>
    </xdr:from>
    <xdr:to>
      <xdr:col>52</xdr:col>
      <xdr:colOff>10078</xdr:colOff>
      <xdr:row>67</xdr:row>
      <xdr:rowOff>919</xdr:rowOff>
    </xdr:to>
    <xdr:cxnSp macro="">
      <xdr:nvCxnSpPr>
        <xdr:cNvPr id="126" name="Conector: angular 125">
          <a:extLst>
            <a:ext uri="{FF2B5EF4-FFF2-40B4-BE49-F238E27FC236}">
              <a16:creationId xmlns:a16="http://schemas.microsoft.com/office/drawing/2014/main" id="{07090ADB-15F6-49DD-A1EC-07CA3784B428}"/>
            </a:ext>
          </a:extLst>
        </xdr:cNvPr>
        <xdr:cNvCxnSpPr>
          <a:stCxn id="65" idx="3"/>
          <a:endCxn id="85" idx="1"/>
        </xdr:cNvCxnSpPr>
      </xdr:nvCxnSpPr>
      <xdr:spPr>
        <a:xfrm>
          <a:off x="57591159" y="9183863"/>
          <a:ext cx="1587551" cy="337000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20658</xdr:colOff>
      <xdr:row>67</xdr:row>
      <xdr:rowOff>5985</xdr:rowOff>
    </xdr:from>
    <xdr:to>
      <xdr:col>28</xdr:col>
      <xdr:colOff>17666</xdr:colOff>
      <xdr:row>67</xdr:row>
      <xdr:rowOff>19504</xdr:rowOff>
    </xdr:to>
    <xdr:cxnSp macro="">
      <xdr:nvCxnSpPr>
        <xdr:cNvPr id="129" name="Conector: angular 128">
          <a:extLst>
            <a:ext uri="{FF2B5EF4-FFF2-40B4-BE49-F238E27FC236}">
              <a16:creationId xmlns:a16="http://schemas.microsoft.com/office/drawing/2014/main" id="{CAE2D782-A33F-4819-BEF1-E2F5D280ED88}"/>
            </a:ext>
          </a:extLst>
        </xdr:cNvPr>
        <xdr:cNvCxnSpPr>
          <a:stCxn id="41" idx="3"/>
          <a:endCxn id="84" idx="1"/>
        </xdr:cNvCxnSpPr>
      </xdr:nvCxnSpPr>
      <xdr:spPr>
        <a:xfrm>
          <a:off x="38836005" y="12524556"/>
          <a:ext cx="1583212" cy="1351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21773</xdr:colOff>
      <xdr:row>67</xdr:row>
      <xdr:rowOff>1013</xdr:rowOff>
    </xdr:from>
    <xdr:to>
      <xdr:col>52</xdr:col>
      <xdr:colOff>10078</xdr:colOff>
      <xdr:row>67</xdr:row>
      <xdr:rowOff>1192</xdr:rowOff>
    </xdr:to>
    <xdr:cxnSp macro="">
      <xdr:nvCxnSpPr>
        <xdr:cNvPr id="135" name="Conector: angular 134">
          <a:extLst>
            <a:ext uri="{FF2B5EF4-FFF2-40B4-BE49-F238E27FC236}">
              <a16:creationId xmlns:a16="http://schemas.microsoft.com/office/drawing/2014/main" id="{5F78E000-B506-4040-AB02-9047A0AAADB3}"/>
            </a:ext>
          </a:extLst>
        </xdr:cNvPr>
        <xdr:cNvCxnSpPr>
          <a:stCxn id="66" idx="3"/>
          <a:endCxn id="85" idx="1"/>
        </xdr:cNvCxnSpPr>
      </xdr:nvCxnSpPr>
      <xdr:spPr>
        <a:xfrm>
          <a:off x="57871569" y="12519584"/>
          <a:ext cx="1574509" cy="17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16567</xdr:colOff>
      <xdr:row>67</xdr:row>
      <xdr:rowOff>4442</xdr:rowOff>
    </xdr:from>
    <xdr:to>
      <xdr:col>58</xdr:col>
      <xdr:colOff>16096</xdr:colOff>
      <xdr:row>67</xdr:row>
      <xdr:rowOff>9525</xdr:rowOff>
    </xdr:to>
    <xdr:cxnSp macro="">
      <xdr:nvCxnSpPr>
        <xdr:cNvPr id="139" name="Conector: angular 138">
          <a:extLst>
            <a:ext uri="{FF2B5EF4-FFF2-40B4-BE49-F238E27FC236}">
              <a16:creationId xmlns:a16="http://schemas.microsoft.com/office/drawing/2014/main" id="{FDC2498A-C203-44FD-8C4B-BEB4C8BFE1C1}"/>
            </a:ext>
          </a:extLst>
        </xdr:cNvPr>
        <xdr:cNvCxnSpPr>
          <a:stCxn id="85" idx="3"/>
          <a:endCxn id="86" idx="1"/>
        </xdr:cNvCxnSpPr>
      </xdr:nvCxnSpPr>
      <xdr:spPr>
        <a:xfrm>
          <a:off x="62403585" y="12085606"/>
          <a:ext cx="1578947" cy="508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10886</xdr:colOff>
      <xdr:row>86</xdr:row>
      <xdr:rowOff>7611</xdr:rowOff>
    </xdr:from>
    <xdr:to>
      <xdr:col>63</xdr:col>
      <xdr:colOff>789526</xdr:colOff>
      <xdr:row>86</xdr:row>
      <xdr:rowOff>7830</xdr:rowOff>
    </xdr:to>
    <xdr:cxnSp macro="">
      <xdr:nvCxnSpPr>
        <xdr:cNvPr id="142" name="Conector: angular 141">
          <a:extLst>
            <a:ext uri="{FF2B5EF4-FFF2-40B4-BE49-F238E27FC236}">
              <a16:creationId xmlns:a16="http://schemas.microsoft.com/office/drawing/2014/main" id="{444EE91D-1892-419C-A662-6A3A391E5657}"/>
            </a:ext>
          </a:extLst>
        </xdr:cNvPr>
        <xdr:cNvCxnSpPr>
          <a:stCxn id="67" idx="3"/>
          <a:endCxn id="93" idx="1"/>
        </xdr:cNvCxnSpPr>
      </xdr:nvCxnSpPr>
      <xdr:spPr>
        <a:xfrm flipV="1">
          <a:off x="58284836" y="16390611"/>
          <a:ext cx="11179940" cy="21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19050</xdr:colOff>
      <xdr:row>67</xdr:row>
      <xdr:rowOff>9526</xdr:rowOff>
    </xdr:from>
    <xdr:to>
      <xdr:col>63</xdr:col>
      <xdr:colOff>789526</xdr:colOff>
      <xdr:row>86</xdr:row>
      <xdr:rowOff>7611</xdr:rowOff>
    </xdr:to>
    <xdr:cxnSp macro="">
      <xdr:nvCxnSpPr>
        <xdr:cNvPr id="145" name="Conector: angular 144">
          <a:extLst>
            <a:ext uri="{FF2B5EF4-FFF2-40B4-BE49-F238E27FC236}">
              <a16:creationId xmlns:a16="http://schemas.microsoft.com/office/drawing/2014/main" id="{8D3C3EE1-7A44-40BD-ABAD-10B9F84A47E9}"/>
            </a:ext>
          </a:extLst>
        </xdr:cNvPr>
        <xdr:cNvCxnSpPr>
          <a:stCxn id="86" idx="3"/>
          <a:endCxn id="93" idx="1"/>
        </xdr:cNvCxnSpPr>
      </xdr:nvCxnSpPr>
      <xdr:spPr>
        <a:xfrm>
          <a:off x="67894200" y="12773026"/>
          <a:ext cx="1570576" cy="361758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86</xdr:row>
      <xdr:rowOff>7611</xdr:rowOff>
    </xdr:from>
    <xdr:to>
      <xdr:col>69</xdr:col>
      <xdr:colOff>789526</xdr:colOff>
      <xdr:row>86</xdr:row>
      <xdr:rowOff>20311</xdr:rowOff>
    </xdr:to>
    <xdr:cxnSp macro="">
      <xdr:nvCxnSpPr>
        <xdr:cNvPr id="148" name="Conector: angular 147">
          <a:extLst>
            <a:ext uri="{FF2B5EF4-FFF2-40B4-BE49-F238E27FC236}">
              <a16:creationId xmlns:a16="http://schemas.microsoft.com/office/drawing/2014/main" id="{4237AE9E-3D9B-458A-AEAD-DD750031415D}"/>
            </a:ext>
          </a:extLst>
        </xdr:cNvPr>
        <xdr:cNvCxnSpPr>
          <a:stCxn id="93" idx="3"/>
          <a:endCxn id="94" idx="1"/>
        </xdr:cNvCxnSpPr>
      </xdr:nvCxnSpPr>
      <xdr:spPr>
        <a:xfrm>
          <a:off x="72675750" y="16390611"/>
          <a:ext cx="1589626" cy="1270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779720</xdr:colOff>
      <xdr:row>86</xdr:row>
      <xdr:rowOff>7611</xdr:rowOff>
    </xdr:from>
    <xdr:to>
      <xdr:col>63</xdr:col>
      <xdr:colOff>789526</xdr:colOff>
      <xdr:row>109</xdr:row>
      <xdr:rowOff>7611</xdr:rowOff>
    </xdr:to>
    <xdr:cxnSp macro="">
      <xdr:nvCxnSpPr>
        <xdr:cNvPr id="153" name="Conector: angular 152">
          <a:extLst>
            <a:ext uri="{FF2B5EF4-FFF2-40B4-BE49-F238E27FC236}">
              <a16:creationId xmlns:a16="http://schemas.microsoft.com/office/drawing/2014/main" id="{C80546C0-2D95-4792-BF1B-B0BB0C42391E}"/>
            </a:ext>
          </a:extLst>
        </xdr:cNvPr>
        <xdr:cNvCxnSpPr>
          <a:stCxn id="83" idx="3"/>
          <a:endCxn id="93" idx="1"/>
        </xdr:cNvCxnSpPr>
      </xdr:nvCxnSpPr>
      <xdr:spPr>
        <a:xfrm flipV="1">
          <a:off x="63054170" y="16390611"/>
          <a:ext cx="6410606" cy="4381500"/>
        </a:xfrm>
        <a:prstGeom prst="bentConnector3">
          <a:avLst>
            <a:gd name="adj1" fmla="val 8774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14844</xdr:colOff>
      <xdr:row>80</xdr:row>
      <xdr:rowOff>0</xdr:rowOff>
    </xdr:from>
    <xdr:to>
      <xdr:col>80</xdr:col>
      <xdr:colOff>15823</xdr:colOff>
      <xdr:row>91</xdr:row>
      <xdr:rowOff>171208</xdr:rowOff>
    </xdr:to>
    <xdr:graphicFrame macro="">
      <xdr:nvGraphicFramePr>
        <xdr:cNvPr id="157" name="Diagrama 156">
          <a:extLst>
            <a:ext uri="{FF2B5EF4-FFF2-40B4-BE49-F238E27FC236}">
              <a16:creationId xmlns:a16="http://schemas.microsoft.com/office/drawing/2014/main" id="{84FCCC09-C05F-4E09-8609-009A10761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1" r:lo="rId112" r:qs="rId113" r:cs="rId114"/>
        </a:graphicData>
      </a:graphic>
    </xdr:graphicFrame>
    <xdr:clientData/>
  </xdr:twoCellAnchor>
  <xdr:twoCellAnchor>
    <xdr:from>
      <xdr:col>82</xdr:col>
      <xdr:colOff>4392</xdr:colOff>
      <xdr:row>61</xdr:row>
      <xdr:rowOff>10872</xdr:rowOff>
    </xdr:from>
    <xdr:to>
      <xdr:col>86</xdr:col>
      <xdr:colOff>5371</xdr:colOff>
      <xdr:row>72</xdr:row>
      <xdr:rowOff>185054</xdr:rowOff>
    </xdr:to>
    <xdr:graphicFrame macro="">
      <xdr:nvGraphicFramePr>
        <xdr:cNvPr id="158" name="Diagrama 157">
          <a:extLst>
            <a:ext uri="{FF2B5EF4-FFF2-40B4-BE49-F238E27FC236}">
              <a16:creationId xmlns:a16="http://schemas.microsoft.com/office/drawing/2014/main" id="{F617710F-169F-49BA-BD0A-B5AB72D2E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6" r:lo="rId117" r:qs="rId118" r:cs="rId119"/>
        </a:graphicData>
      </a:graphic>
    </xdr:graphicFrame>
    <xdr:clientData/>
  </xdr:twoCellAnchor>
  <xdr:twoCellAnchor>
    <xdr:from>
      <xdr:col>82</xdr:col>
      <xdr:colOff>9303</xdr:colOff>
      <xdr:row>80</xdr:row>
      <xdr:rowOff>2770</xdr:rowOff>
    </xdr:from>
    <xdr:to>
      <xdr:col>86</xdr:col>
      <xdr:colOff>1</xdr:colOff>
      <xdr:row>91</xdr:row>
      <xdr:rowOff>173385</xdr:rowOff>
    </xdr:to>
    <xdr:graphicFrame macro="">
      <xdr:nvGraphicFramePr>
        <xdr:cNvPr id="159" name="Diagrama 158">
          <a:extLst>
            <a:ext uri="{FF2B5EF4-FFF2-40B4-BE49-F238E27FC236}">
              <a16:creationId xmlns:a16="http://schemas.microsoft.com/office/drawing/2014/main" id="{35CDE725-5E32-4F8B-9641-4AAFB20D9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21" r:lo="rId122" r:qs="rId123" r:cs="rId124"/>
        </a:graphicData>
      </a:graphic>
    </xdr:graphicFrame>
    <xdr:clientData/>
  </xdr:twoCellAnchor>
  <xdr:twoCellAnchor>
    <xdr:from>
      <xdr:col>81</xdr:col>
      <xdr:colOff>775855</xdr:colOff>
      <xdr:row>98</xdr:row>
      <xdr:rowOff>13855</xdr:rowOff>
    </xdr:from>
    <xdr:to>
      <xdr:col>86</xdr:col>
      <xdr:colOff>583</xdr:colOff>
      <xdr:row>110</xdr:row>
      <xdr:rowOff>7131</xdr:rowOff>
    </xdr:to>
    <xdr:graphicFrame macro="">
      <xdr:nvGraphicFramePr>
        <xdr:cNvPr id="160" name="Diagrama 159">
          <a:extLst>
            <a:ext uri="{FF2B5EF4-FFF2-40B4-BE49-F238E27FC236}">
              <a16:creationId xmlns:a16="http://schemas.microsoft.com/office/drawing/2014/main" id="{E0079DB7-34A5-4694-A7D3-4997A55FF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26" r:lo="rId127" r:qs="rId128" r:cs="rId129"/>
        </a:graphicData>
      </a:graphic>
    </xdr:graphicFrame>
    <xdr:clientData/>
  </xdr:twoCellAnchor>
  <xdr:twoCellAnchor>
    <xdr:from>
      <xdr:col>88</xdr:col>
      <xdr:colOff>22850</xdr:colOff>
      <xdr:row>80</xdr:row>
      <xdr:rowOff>20579</xdr:rowOff>
    </xdr:from>
    <xdr:to>
      <xdr:col>92</xdr:col>
      <xdr:colOff>37287</xdr:colOff>
      <xdr:row>92</xdr:row>
      <xdr:rowOff>13856</xdr:rowOff>
    </xdr:to>
    <xdr:graphicFrame macro="">
      <xdr:nvGraphicFramePr>
        <xdr:cNvPr id="161" name="Diagrama 160">
          <a:extLst>
            <a:ext uri="{FF2B5EF4-FFF2-40B4-BE49-F238E27FC236}">
              <a16:creationId xmlns:a16="http://schemas.microsoft.com/office/drawing/2014/main" id="{ECB7CC20-38E3-4A87-8C10-10BB32F76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31" r:lo="rId132" r:qs="rId133" r:cs="rId134"/>
        </a:graphicData>
      </a:graphic>
    </xdr:graphicFrame>
    <xdr:clientData/>
  </xdr:twoCellAnchor>
  <xdr:twoCellAnchor>
    <xdr:from>
      <xdr:col>94</xdr:col>
      <xdr:colOff>1353</xdr:colOff>
      <xdr:row>80</xdr:row>
      <xdr:rowOff>27709</xdr:rowOff>
    </xdr:from>
    <xdr:to>
      <xdr:col>98</xdr:col>
      <xdr:colOff>15790</xdr:colOff>
      <xdr:row>92</xdr:row>
      <xdr:rowOff>20986</xdr:rowOff>
    </xdr:to>
    <xdr:graphicFrame macro="">
      <xdr:nvGraphicFramePr>
        <xdr:cNvPr id="162" name="Diagrama 161">
          <a:extLst>
            <a:ext uri="{FF2B5EF4-FFF2-40B4-BE49-F238E27FC236}">
              <a16:creationId xmlns:a16="http://schemas.microsoft.com/office/drawing/2014/main" id="{B67AC852-FF11-42D6-8D5A-E0874F08A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36" r:lo="rId137" r:qs="rId138" r:cs="rId139"/>
        </a:graphicData>
      </a:graphic>
    </xdr:graphicFrame>
    <xdr:clientData/>
  </xdr:twoCellAnchor>
  <xdr:twoCellAnchor>
    <xdr:from>
      <xdr:col>100</xdr:col>
      <xdr:colOff>27034</xdr:colOff>
      <xdr:row>80</xdr:row>
      <xdr:rowOff>9123</xdr:rowOff>
    </xdr:from>
    <xdr:to>
      <xdr:col>104</xdr:col>
      <xdr:colOff>41471</xdr:colOff>
      <xdr:row>92</xdr:row>
      <xdr:rowOff>2399</xdr:rowOff>
    </xdr:to>
    <xdr:graphicFrame macro="">
      <xdr:nvGraphicFramePr>
        <xdr:cNvPr id="163" name="Diagrama 162">
          <a:extLst>
            <a:ext uri="{FF2B5EF4-FFF2-40B4-BE49-F238E27FC236}">
              <a16:creationId xmlns:a16="http://schemas.microsoft.com/office/drawing/2014/main" id="{7A3D1BF9-50E2-474D-8DFB-C910F6061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41" r:lo="rId142" r:qs="rId143" r:cs="rId144"/>
        </a:graphicData>
      </a:graphic>
    </xdr:graphicFrame>
    <xdr:clientData/>
  </xdr:twoCellAnchor>
  <xdr:twoCellAnchor>
    <xdr:from>
      <xdr:col>74</xdr:col>
      <xdr:colOff>0</xdr:colOff>
      <xdr:row>85</xdr:row>
      <xdr:rowOff>178531</xdr:rowOff>
    </xdr:from>
    <xdr:to>
      <xdr:col>76</xdr:col>
      <xdr:colOff>14844</xdr:colOff>
      <xdr:row>86</xdr:row>
      <xdr:rowOff>7611</xdr:rowOff>
    </xdr:to>
    <xdr:cxnSp macro="">
      <xdr:nvCxnSpPr>
        <xdr:cNvPr id="164" name="Conector: angular 163">
          <a:extLst>
            <a:ext uri="{FF2B5EF4-FFF2-40B4-BE49-F238E27FC236}">
              <a16:creationId xmlns:a16="http://schemas.microsoft.com/office/drawing/2014/main" id="{3C6B0435-6F02-469F-BB23-F9A6943104A1}"/>
            </a:ext>
          </a:extLst>
        </xdr:cNvPr>
        <xdr:cNvCxnSpPr>
          <a:stCxn id="94" idx="3"/>
          <a:endCxn id="157" idx="1"/>
        </xdr:cNvCxnSpPr>
      </xdr:nvCxnSpPr>
      <xdr:spPr>
        <a:xfrm flipV="1">
          <a:off x="77408049" y="15994677"/>
          <a:ext cx="1613185" cy="14934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15823</xdr:colOff>
      <xdr:row>85</xdr:row>
      <xdr:rowOff>178531</xdr:rowOff>
    </xdr:from>
    <xdr:to>
      <xdr:col>82</xdr:col>
      <xdr:colOff>9303</xdr:colOff>
      <xdr:row>85</xdr:row>
      <xdr:rowOff>181004</xdr:rowOff>
    </xdr:to>
    <xdr:cxnSp macro="">
      <xdr:nvCxnSpPr>
        <xdr:cNvPr id="167" name="Conector: angular 166">
          <a:extLst>
            <a:ext uri="{FF2B5EF4-FFF2-40B4-BE49-F238E27FC236}">
              <a16:creationId xmlns:a16="http://schemas.microsoft.com/office/drawing/2014/main" id="{8BCE4494-C897-444A-9361-80C571A1DF62}"/>
            </a:ext>
          </a:extLst>
        </xdr:cNvPr>
        <xdr:cNvCxnSpPr>
          <a:stCxn id="157" idx="3"/>
          <a:endCxn id="159" idx="1"/>
        </xdr:cNvCxnSpPr>
      </xdr:nvCxnSpPr>
      <xdr:spPr>
        <a:xfrm>
          <a:off x="82218896" y="15994677"/>
          <a:ext cx="1591822" cy="247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15823</xdr:colOff>
      <xdr:row>67</xdr:row>
      <xdr:rowOff>5037</xdr:rowOff>
    </xdr:from>
    <xdr:to>
      <xdr:col>82</xdr:col>
      <xdr:colOff>4392</xdr:colOff>
      <xdr:row>85</xdr:row>
      <xdr:rowOff>178531</xdr:rowOff>
    </xdr:to>
    <xdr:cxnSp macro="">
      <xdr:nvCxnSpPr>
        <xdr:cNvPr id="170" name="Conector: angular 169">
          <a:extLst>
            <a:ext uri="{FF2B5EF4-FFF2-40B4-BE49-F238E27FC236}">
              <a16:creationId xmlns:a16="http://schemas.microsoft.com/office/drawing/2014/main" id="{A9AA5D1C-BB9B-4D64-A229-00BAA2975561}"/>
            </a:ext>
          </a:extLst>
        </xdr:cNvPr>
        <xdr:cNvCxnSpPr>
          <a:stCxn id="157" idx="3"/>
          <a:endCxn id="158" idx="1"/>
        </xdr:cNvCxnSpPr>
      </xdr:nvCxnSpPr>
      <xdr:spPr>
        <a:xfrm flipV="1">
          <a:off x="82218896" y="12475817"/>
          <a:ext cx="1586911" cy="351886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15823</xdr:colOff>
      <xdr:row>85</xdr:row>
      <xdr:rowOff>178531</xdr:rowOff>
    </xdr:from>
    <xdr:to>
      <xdr:col>81</xdr:col>
      <xdr:colOff>775855</xdr:colOff>
      <xdr:row>104</xdr:row>
      <xdr:rowOff>10493</xdr:rowOff>
    </xdr:to>
    <xdr:cxnSp macro="">
      <xdr:nvCxnSpPr>
        <xdr:cNvPr id="173" name="Conector: angular 172">
          <a:extLst>
            <a:ext uri="{FF2B5EF4-FFF2-40B4-BE49-F238E27FC236}">
              <a16:creationId xmlns:a16="http://schemas.microsoft.com/office/drawing/2014/main" id="{037DDDB0-F054-4D70-8062-4D1AEEFB73C0}"/>
            </a:ext>
          </a:extLst>
        </xdr:cNvPr>
        <xdr:cNvCxnSpPr>
          <a:stCxn id="157" idx="3"/>
          <a:endCxn id="160" idx="1"/>
        </xdr:cNvCxnSpPr>
      </xdr:nvCxnSpPr>
      <xdr:spPr>
        <a:xfrm>
          <a:off x="82218896" y="15994677"/>
          <a:ext cx="1559203" cy="336318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17760</xdr:colOff>
      <xdr:row>43</xdr:row>
      <xdr:rowOff>20241</xdr:rowOff>
    </xdr:from>
    <xdr:to>
      <xdr:col>109</xdr:col>
      <xdr:colOff>793259</xdr:colOff>
      <xdr:row>55</xdr:row>
      <xdr:rowOff>7772</xdr:rowOff>
    </xdr:to>
    <xdr:graphicFrame macro="">
      <xdr:nvGraphicFramePr>
        <xdr:cNvPr id="177" name="Diagrama 176">
          <a:extLst>
            <a:ext uri="{FF2B5EF4-FFF2-40B4-BE49-F238E27FC236}">
              <a16:creationId xmlns:a16="http://schemas.microsoft.com/office/drawing/2014/main" id="{912CC865-55E5-4431-9A1B-298A95ABF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46" r:lo="rId147" r:qs="rId148" r:cs="rId149"/>
        </a:graphicData>
      </a:graphic>
    </xdr:graphicFrame>
    <xdr:clientData/>
  </xdr:twoCellAnchor>
  <xdr:twoCellAnchor>
    <xdr:from>
      <xdr:col>106</xdr:col>
      <xdr:colOff>823</xdr:colOff>
      <xdr:row>61</xdr:row>
      <xdr:rowOff>3305</xdr:rowOff>
    </xdr:from>
    <xdr:to>
      <xdr:col>109</xdr:col>
      <xdr:colOff>776322</xdr:colOff>
      <xdr:row>72</xdr:row>
      <xdr:rowOff>177103</xdr:rowOff>
    </xdr:to>
    <xdr:graphicFrame macro="">
      <xdr:nvGraphicFramePr>
        <xdr:cNvPr id="178" name="Diagrama 177">
          <a:extLst>
            <a:ext uri="{FF2B5EF4-FFF2-40B4-BE49-F238E27FC236}">
              <a16:creationId xmlns:a16="http://schemas.microsoft.com/office/drawing/2014/main" id="{3B473458-9B16-4D42-BD1F-52441515B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51" r:lo="rId152" r:qs="rId153" r:cs="rId154"/>
        </a:graphicData>
      </a:graphic>
    </xdr:graphicFrame>
    <xdr:clientData/>
  </xdr:twoCellAnchor>
  <xdr:twoCellAnchor>
    <xdr:from>
      <xdr:col>106</xdr:col>
      <xdr:colOff>17760</xdr:colOff>
      <xdr:row>97</xdr:row>
      <xdr:rowOff>20237</xdr:rowOff>
    </xdr:from>
    <xdr:to>
      <xdr:col>109</xdr:col>
      <xdr:colOff>793259</xdr:colOff>
      <xdr:row>109</xdr:row>
      <xdr:rowOff>7769</xdr:rowOff>
    </xdr:to>
    <xdr:graphicFrame macro="">
      <xdr:nvGraphicFramePr>
        <xdr:cNvPr id="179" name="Diagrama 178">
          <a:extLst>
            <a:ext uri="{FF2B5EF4-FFF2-40B4-BE49-F238E27FC236}">
              <a16:creationId xmlns:a16="http://schemas.microsoft.com/office/drawing/2014/main" id="{24B86B94-7AC0-4412-AA8A-CFC7145F6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56" r:lo="rId157" r:qs="rId158" r:cs="rId159"/>
        </a:graphicData>
      </a:graphic>
    </xdr:graphicFrame>
    <xdr:clientData/>
  </xdr:twoCellAnchor>
  <xdr:twoCellAnchor>
    <xdr:from>
      <xdr:col>106</xdr:col>
      <xdr:colOff>17760</xdr:colOff>
      <xdr:row>115</xdr:row>
      <xdr:rowOff>20238</xdr:rowOff>
    </xdr:from>
    <xdr:to>
      <xdr:col>109</xdr:col>
      <xdr:colOff>793259</xdr:colOff>
      <xdr:row>127</xdr:row>
      <xdr:rowOff>7770</xdr:rowOff>
    </xdr:to>
    <xdr:graphicFrame macro="">
      <xdr:nvGraphicFramePr>
        <xdr:cNvPr id="180" name="Diagrama 179">
          <a:extLst>
            <a:ext uri="{FF2B5EF4-FFF2-40B4-BE49-F238E27FC236}">
              <a16:creationId xmlns:a16="http://schemas.microsoft.com/office/drawing/2014/main" id="{07A898FA-6F0D-43D1-84A1-FF58B2DDD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1" r:lo="rId162" r:qs="rId163" r:cs="rId164"/>
        </a:graphicData>
      </a:graphic>
    </xdr:graphicFrame>
    <xdr:clientData/>
  </xdr:twoCellAnchor>
  <xdr:twoCellAnchor>
    <xdr:from>
      <xdr:col>86</xdr:col>
      <xdr:colOff>1</xdr:colOff>
      <xdr:row>85</xdr:row>
      <xdr:rowOff>181211</xdr:rowOff>
    </xdr:from>
    <xdr:to>
      <xdr:col>88</xdr:col>
      <xdr:colOff>22850</xdr:colOff>
      <xdr:row>86</xdr:row>
      <xdr:rowOff>17217</xdr:rowOff>
    </xdr:to>
    <xdr:cxnSp macro="">
      <xdr:nvCxnSpPr>
        <xdr:cNvPr id="181" name="Conector: angular 180">
          <a:extLst>
            <a:ext uri="{FF2B5EF4-FFF2-40B4-BE49-F238E27FC236}">
              <a16:creationId xmlns:a16="http://schemas.microsoft.com/office/drawing/2014/main" id="{27D50DDD-9F42-44CC-9BCD-5B8085E59510}"/>
            </a:ext>
          </a:extLst>
        </xdr:cNvPr>
        <xdr:cNvCxnSpPr>
          <a:stCxn id="159" idx="3"/>
          <a:endCxn id="161" idx="1"/>
        </xdr:cNvCxnSpPr>
      </xdr:nvCxnSpPr>
      <xdr:spPr>
        <a:xfrm>
          <a:off x="86681734" y="16030811"/>
          <a:ext cx="1614583" cy="2227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583</xdr:colOff>
      <xdr:row>86</xdr:row>
      <xdr:rowOff>17217</xdr:rowOff>
    </xdr:from>
    <xdr:to>
      <xdr:col>88</xdr:col>
      <xdr:colOff>22850</xdr:colOff>
      <xdr:row>104</xdr:row>
      <xdr:rowOff>10493</xdr:rowOff>
    </xdr:to>
    <xdr:cxnSp macro="">
      <xdr:nvCxnSpPr>
        <xdr:cNvPr id="182" name="Conector: angular 181">
          <a:extLst>
            <a:ext uri="{FF2B5EF4-FFF2-40B4-BE49-F238E27FC236}">
              <a16:creationId xmlns:a16="http://schemas.microsoft.com/office/drawing/2014/main" id="{76112556-0F0D-4D83-8A6A-CB1046F42C0B}"/>
            </a:ext>
          </a:extLst>
        </xdr:cNvPr>
        <xdr:cNvCxnSpPr>
          <a:stCxn id="160" idx="3"/>
          <a:endCxn id="161" idx="1"/>
        </xdr:cNvCxnSpPr>
      </xdr:nvCxnSpPr>
      <xdr:spPr>
        <a:xfrm flipV="1">
          <a:off x="86682316" y="16053084"/>
          <a:ext cx="1614001" cy="334607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5371</xdr:colOff>
      <xdr:row>67</xdr:row>
      <xdr:rowOff>4829</xdr:rowOff>
    </xdr:from>
    <xdr:to>
      <xdr:col>88</xdr:col>
      <xdr:colOff>22850</xdr:colOff>
      <xdr:row>86</xdr:row>
      <xdr:rowOff>17217</xdr:rowOff>
    </xdr:to>
    <xdr:cxnSp macro="">
      <xdr:nvCxnSpPr>
        <xdr:cNvPr id="183" name="Conector: angular 182">
          <a:extLst>
            <a:ext uri="{FF2B5EF4-FFF2-40B4-BE49-F238E27FC236}">
              <a16:creationId xmlns:a16="http://schemas.microsoft.com/office/drawing/2014/main" id="{A735AAD5-6285-4089-BAB5-A5414DA3FB49}"/>
            </a:ext>
          </a:extLst>
        </xdr:cNvPr>
        <xdr:cNvCxnSpPr>
          <a:stCxn id="158" idx="3"/>
          <a:endCxn id="161" idx="1"/>
        </xdr:cNvCxnSpPr>
      </xdr:nvCxnSpPr>
      <xdr:spPr>
        <a:xfrm>
          <a:off x="86687104" y="12501629"/>
          <a:ext cx="1609213" cy="355145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37287</xdr:colOff>
      <xdr:row>86</xdr:row>
      <xdr:rowOff>17217</xdr:rowOff>
    </xdr:from>
    <xdr:to>
      <xdr:col>94</xdr:col>
      <xdr:colOff>1353</xdr:colOff>
      <xdr:row>86</xdr:row>
      <xdr:rowOff>24347</xdr:rowOff>
    </xdr:to>
    <xdr:cxnSp macro="">
      <xdr:nvCxnSpPr>
        <xdr:cNvPr id="190" name="Conector: angular 189">
          <a:extLst>
            <a:ext uri="{FF2B5EF4-FFF2-40B4-BE49-F238E27FC236}">
              <a16:creationId xmlns:a16="http://schemas.microsoft.com/office/drawing/2014/main" id="{7F575EC2-0516-431C-9860-BA9F4F916D7C}"/>
            </a:ext>
          </a:extLst>
        </xdr:cNvPr>
        <xdr:cNvCxnSpPr>
          <a:stCxn id="161" idx="3"/>
          <a:endCxn id="162" idx="1"/>
        </xdr:cNvCxnSpPr>
      </xdr:nvCxnSpPr>
      <xdr:spPr>
        <a:xfrm>
          <a:off x="91494220" y="16053084"/>
          <a:ext cx="1555800" cy="713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15790</xdr:colOff>
      <xdr:row>86</xdr:row>
      <xdr:rowOff>5761</xdr:rowOff>
    </xdr:from>
    <xdr:to>
      <xdr:col>100</xdr:col>
      <xdr:colOff>27034</xdr:colOff>
      <xdr:row>86</xdr:row>
      <xdr:rowOff>24347</xdr:rowOff>
    </xdr:to>
    <xdr:cxnSp macro="">
      <xdr:nvCxnSpPr>
        <xdr:cNvPr id="193" name="Conector: angular 192">
          <a:extLst>
            <a:ext uri="{FF2B5EF4-FFF2-40B4-BE49-F238E27FC236}">
              <a16:creationId xmlns:a16="http://schemas.microsoft.com/office/drawing/2014/main" id="{F279ABF4-9A2D-4C3E-869A-7E2AE7CD350B}"/>
            </a:ext>
          </a:extLst>
        </xdr:cNvPr>
        <xdr:cNvCxnSpPr>
          <a:stCxn id="162" idx="3"/>
          <a:endCxn id="163" idx="1"/>
        </xdr:cNvCxnSpPr>
      </xdr:nvCxnSpPr>
      <xdr:spPr>
        <a:xfrm flipV="1">
          <a:off x="96247923" y="16041628"/>
          <a:ext cx="1602978" cy="1858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41471</xdr:colOff>
      <xdr:row>49</xdr:row>
      <xdr:rowOff>14006</xdr:rowOff>
    </xdr:from>
    <xdr:to>
      <xdr:col>106</xdr:col>
      <xdr:colOff>17760</xdr:colOff>
      <xdr:row>86</xdr:row>
      <xdr:rowOff>5761</xdr:rowOff>
    </xdr:to>
    <xdr:cxnSp macro="">
      <xdr:nvCxnSpPr>
        <xdr:cNvPr id="197" name="Conector: angular 196">
          <a:extLst>
            <a:ext uri="{FF2B5EF4-FFF2-40B4-BE49-F238E27FC236}">
              <a16:creationId xmlns:a16="http://schemas.microsoft.com/office/drawing/2014/main" id="{CB544E63-321E-4E9D-A0A9-8D4C814AE406}"/>
            </a:ext>
          </a:extLst>
        </xdr:cNvPr>
        <xdr:cNvCxnSpPr>
          <a:stCxn id="163" idx="3"/>
          <a:endCxn id="177" idx="1"/>
        </xdr:cNvCxnSpPr>
      </xdr:nvCxnSpPr>
      <xdr:spPr>
        <a:xfrm flipV="1">
          <a:off x="100655951" y="9005606"/>
          <a:ext cx="1561249" cy="675831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41471</xdr:colOff>
      <xdr:row>86</xdr:row>
      <xdr:rowOff>5761</xdr:rowOff>
    </xdr:from>
    <xdr:to>
      <xdr:col>106</xdr:col>
      <xdr:colOff>17760</xdr:colOff>
      <xdr:row>121</xdr:row>
      <xdr:rowOff>14004</xdr:rowOff>
    </xdr:to>
    <xdr:cxnSp macro="">
      <xdr:nvCxnSpPr>
        <xdr:cNvPr id="201" name="Conector: angular 200">
          <a:extLst>
            <a:ext uri="{FF2B5EF4-FFF2-40B4-BE49-F238E27FC236}">
              <a16:creationId xmlns:a16="http://schemas.microsoft.com/office/drawing/2014/main" id="{BC6E9F4B-B367-4F72-98B6-5FAC5CFB5F76}"/>
            </a:ext>
          </a:extLst>
        </xdr:cNvPr>
        <xdr:cNvCxnSpPr>
          <a:stCxn id="163" idx="3"/>
          <a:endCxn id="180" idx="1"/>
        </xdr:cNvCxnSpPr>
      </xdr:nvCxnSpPr>
      <xdr:spPr>
        <a:xfrm>
          <a:off x="100655951" y="15763921"/>
          <a:ext cx="1561249" cy="640904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41471</xdr:colOff>
      <xdr:row>86</xdr:row>
      <xdr:rowOff>5761</xdr:rowOff>
    </xdr:from>
    <xdr:to>
      <xdr:col>106</xdr:col>
      <xdr:colOff>17760</xdr:colOff>
      <xdr:row>103</xdr:row>
      <xdr:rowOff>14003</xdr:rowOff>
    </xdr:to>
    <xdr:cxnSp macro="">
      <xdr:nvCxnSpPr>
        <xdr:cNvPr id="202" name="Conector: angular 201">
          <a:extLst>
            <a:ext uri="{FF2B5EF4-FFF2-40B4-BE49-F238E27FC236}">
              <a16:creationId xmlns:a16="http://schemas.microsoft.com/office/drawing/2014/main" id="{766ED9A0-C64B-47D9-8924-36D8144C6721}"/>
            </a:ext>
          </a:extLst>
        </xdr:cNvPr>
        <xdr:cNvCxnSpPr>
          <a:stCxn id="163" idx="3"/>
          <a:endCxn id="179" idx="1"/>
        </xdr:cNvCxnSpPr>
      </xdr:nvCxnSpPr>
      <xdr:spPr>
        <a:xfrm>
          <a:off x="100655951" y="15763921"/>
          <a:ext cx="1561249" cy="311720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41471</xdr:colOff>
      <xdr:row>66</xdr:row>
      <xdr:rowOff>181644</xdr:rowOff>
    </xdr:from>
    <xdr:to>
      <xdr:col>106</xdr:col>
      <xdr:colOff>823</xdr:colOff>
      <xdr:row>86</xdr:row>
      <xdr:rowOff>5761</xdr:rowOff>
    </xdr:to>
    <xdr:cxnSp macro="">
      <xdr:nvCxnSpPr>
        <xdr:cNvPr id="209" name="Conector: angular 208">
          <a:extLst>
            <a:ext uri="{FF2B5EF4-FFF2-40B4-BE49-F238E27FC236}">
              <a16:creationId xmlns:a16="http://schemas.microsoft.com/office/drawing/2014/main" id="{279C85B3-E8FB-49AE-AE6A-09FF11454934}"/>
            </a:ext>
          </a:extLst>
        </xdr:cNvPr>
        <xdr:cNvCxnSpPr>
          <a:stCxn id="163" idx="3"/>
          <a:endCxn id="178" idx="1"/>
        </xdr:cNvCxnSpPr>
      </xdr:nvCxnSpPr>
      <xdr:spPr>
        <a:xfrm flipV="1">
          <a:off x="100655951" y="12282204"/>
          <a:ext cx="1544312" cy="3481717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503714</xdr:colOff>
      <xdr:row>42</xdr:row>
      <xdr:rowOff>163287</xdr:rowOff>
    </xdr:from>
    <xdr:to>
      <xdr:col>139</xdr:col>
      <xdr:colOff>505286</xdr:colOff>
      <xdr:row>54</xdr:row>
      <xdr:rowOff>118957</xdr:rowOff>
    </xdr:to>
    <xdr:graphicFrame macro="">
      <xdr:nvGraphicFramePr>
        <xdr:cNvPr id="217" name="Diagrama 216">
          <a:extLst>
            <a:ext uri="{FF2B5EF4-FFF2-40B4-BE49-F238E27FC236}">
              <a16:creationId xmlns:a16="http://schemas.microsoft.com/office/drawing/2014/main" id="{B23D7783-170C-4A4C-8C97-ECB7B2AE8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6" r:lo="rId167" r:qs="rId168" r:cs="rId169"/>
        </a:graphicData>
      </a:graphic>
    </xdr:graphicFrame>
    <xdr:clientData/>
  </xdr:twoCellAnchor>
  <xdr:twoCellAnchor>
    <xdr:from>
      <xdr:col>135</xdr:col>
      <xdr:colOff>553607</xdr:colOff>
      <xdr:row>106</xdr:row>
      <xdr:rowOff>45850</xdr:rowOff>
    </xdr:from>
    <xdr:to>
      <xdr:col>139</xdr:col>
      <xdr:colOff>555179</xdr:colOff>
      <xdr:row>117</xdr:row>
      <xdr:rowOff>161590</xdr:rowOff>
    </xdr:to>
    <xdr:graphicFrame macro="">
      <xdr:nvGraphicFramePr>
        <xdr:cNvPr id="218" name="Diagrama 217">
          <a:extLst>
            <a:ext uri="{FF2B5EF4-FFF2-40B4-BE49-F238E27FC236}">
              <a16:creationId xmlns:a16="http://schemas.microsoft.com/office/drawing/2014/main" id="{D2434260-8620-406F-8242-8B5707D95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71" r:lo="rId172" r:qs="rId173" r:cs="rId174"/>
        </a:graphicData>
      </a:graphic>
    </xdr:graphicFrame>
    <xdr:clientData/>
  </xdr:twoCellAnchor>
  <xdr:twoCellAnchor>
    <xdr:from>
      <xdr:col>130</xdr:col>
      <xdr:colOff>259030</xdr:colOff>
      <xdr:row>42</xdr:row>
      <xdr:rowOff>145884</xdr:rowOff>
    </xdr:from>
    <xdr:to>
      <xdr:col>134</xdr:col>
      <xdr:colOff>260602</xdr:colOff>
      <xdr:row>54</xdr:row>
      <xdr:rowOff>139406</xdr:rowOff>
    </xdr:to>
    <xdr:graphicFrame macro="">
      <xdr:nvGraphicFramePr>
        <xdr:cNvPr id="219" name="Diagrama 218">
          <a:extLst>
            <a:ext uri="{FF2B5EF4-FFF2-40B4-BE49-F238E27FC236}">
              <a16:creationId xmlns:a16="http://schemas.microsoft.com/office/drawing/2014/main" id="{68A22A4D-7E18-4883-9649-786D1805F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76" r:lo="rId177" r:qs="rId178" r:cs="rId179"/>
        </a:graphicData>
      </a:graphic>
    </xdr:graphicFrame>
    <xdr:clientData/>
  </xdr:twoCellAnchor>
  <xdr:twoCellAnchor>
    <xdr:from>
      <xdr:col>129</xdr:col>
      <xdr:colOff>639785</xdr:colOff>
      <xdr:row>106</xdr:row>
      <xdr:rowOff>22924</xdr:rowOff>
    </xdr:from>
    <xdr:to>
      <xdr:col>133</xdr:col>
      <xdr:colOff>641357</xdr:colOff>
      <xdr:row>117</xdr:row>
      <xdr:rowOff>165878</xdr:rowOff>
    </xdr:to>
    <xdr:graphicFrame macro="">
      <xdr:nvGraphicFramePr>
        <xdr:cNvPr id="220" name="Diagrama 219">
          <a:extLst>
            <a:ext uri="{FF2B5EF4-FFF2-40B4-BE49-F238E27FC236}">
              <a16:creationId xmlns:a16="http://schemas.microsoft.com/office/drawing/2014/main" id="{7B6A6EC0-D75A-41C1-B590-BD2B5EC6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81" r:lo="rId182" r:qs="rId183" r:cs="rId184"/>
        </a:graphicData>
      </a:graphic>
    </xdr:graphicFrame>
    <xdr:clientData/>
  </xdr:twoCellAnchor>
  <xdr:twoCellAnchor>
    <xdr:from>
      <xdr:col>117</xdr:col>
      <xdr:colOff>16213</xdr:colOff>
      <xdr:row>79</xdr:row>
      <xdr:rowOff>152284</xdr:rowOff>
    </xdr:from>
    <xdr:to>
      <xdr:col>121</xdr:col>
      <xdr:colOff>12838</xdr:colOff>
      <xdr:row>91</xdr:row>
      <xdr:rowOff>133722</xdr:rowOff>
    </xdr:to>
    <xdr:graphicFrame macro="">
      <xdr:nvGraphicFramePr>
        <xdr:cNvPr id="221" name="Diagrama 220">
          <a:extLst>
            <a:ext uri="{FF2B5EF4-FFF2-40B4-BE49-F238E27FC236}">
              <a16:creationId xmlns:a16="http://schemas.microsoft.com/office/drawing/2014/main" id="{9280E245-9EC2-46FD-A2EB-7220E141E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86" r:lo="rId187" r:qs="rId188" r:cs="rId189"/>
        </a:graphicData>
      </a:graphic>
    </xdr:graphicFrame>
    <xdr:clientData/>
  </xdr:twoCellAnchor>
  <xdr:twoCellAnchor>
    <xdr:from>
      <xdr:col>122</xdr:col>
      <xdr:colOff>545414</xdr:colOff>
      <xdr:row>42</xdr:row>
      <xdr:rowOff>151126</xdr:rowOff>
    </xdr:from>
    <xdr:to>
      <xdr:col>126</xdr:col>
      <xdr:colOff>542271</xdr:colOff>
      <xdr:row>54</xdr:row>
      <xdr:rowOff>146172</xdr:rowOff>
    </xdr:to>
    <xdr:graphicFrame macro="">
      <xdr:nvGraphicFramePr>
        <xdr:cNvPr id="222" name="Diagrama 221">
          <a:extLst>
            <a:ext uri="{FF2B5EF4-FFF2-40B4-BE49-F238E27FC236}">
              <a16:creationId xmlns:a16="http://schemas.microsoft.com/office/drawing/2014/main" id="{05EBEC7A-D443-43CE-85AB-6AA20AAE4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91" r:lo="rId192" r:qs="rId193" r:cs="rId194"/>
        </a:graphicData>
      </a:graphic>
    </xdr:graphicFrame>
    <xdr:clientData/>
  </xdr:twoCellAnchor>
  <xdr:twoCellAnchor>
    <xdr:from>
      <xdr:col>122</xdr:col>
      <xdr:colOff>636582</xdr:colOff>
      <xdr:row>79</xdr:row>
      <xdr:rowOff>145686</xdr:rowOff>
    </xdr:from>
    <xdr:to>
      <xdr:col>126</xdr:col>
      <xdr:colOff>633439</xdr:colOff>
      <xdr:row>91</xdr:row>
      <xdr:rowOff>127124</xdr:rowOff>
    </xdr:to>
    <xdr:graphicFrame macro="">
      <xdr:nvGraphicFramePr>
        <xdr:cNvPr id="223" name="Diagrama 222">
          <a:extLst>
            <a:ext uri="{FF2B5EF4-FFF2-40B4-BE49-F238E27FC236}">
              <a16:creationId xmlns:a16="http://schemas.microsoft.com/office/drawing/2014/main" id="{A1F70A52-7FEE-4D06-9073-4879133CA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96" r:lo="rId197" r:qs="rId198" r:cs="rId199"/>
        </a:graphicData>
      </a:graphic>
    </xdr:graphicFrame>
    <xdr:clientData/>
  </xdr:twoCellAnchor>
  <xdr:twoCellAnchor>
    <xdr:from>
      <xdr:col>122</xdr:col>
      <xdr:colOff>536795</xdr:colOff>
      <xdr:row>106</xdr:row>
      <xdr:rowOff>42270</xdr:rowOff>
    </xdr:from>
    <xdr:to>
      <xdr:col>126</xdr:col>
      <xdr:colOff>533652</xdr:colOff>
      <xdr:row>118</xdr:row>
      <xdr:rowOff>37316</xdr:rowOff>
    </xdr:to>
    <xdr:graphicFrame macro="">
      <xdr:nvGraphicFramePr>
        <xdr:cNvPr id="224" name="Diagrama 223">
          <a:extLst>
            <a:ext uri="{FF2B5EF4-FFF2-40B4-BE49-F238E27FC236}">
              <a16:creationId xmlns:a16="http://schemas.microsoft.com/office/drawing/2014/main" id="{198031C8-B377-4747-B4A4-9A71E3374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01" r:lo="rId202" r:qs="rId203" r:cs="rId204"/>
        </a:graphicData>
      </a:graphic>
    </xdr:graphicFrame>
    <xdr:clientData/>
  </xdr:twoCellAnchor>
  <xdr:twoCellAnchor>
    <xdr:from>
      <xdr:col>141</xdr:col>
      <xdr:colOff>725508</xdr:colOff>
      <xdr:row>78</xdr:row>
      <xdr:rowOff>216394</xdr:rowOff>
    </xdr:from>
    <xdr:to>
      <xdr:col>145</xdr:col>
      <xdr:colOff>717557</xdr:colOff>
      <xdr:row>90</xdr:row>
      <xdr:rowOff>164313</xdr:rowOff>
    </xdr:to>
    <xdr:graphicFrame macro="">
      <xdr:nvGraphicFramePr>
        <xdr:cNvPr id="225" name="Diagrama 224">
          <a:extLst>
            <a:ext uri="{FF2B5EF4-FFF2-40B4-BE49-F238E27FC236}">
              <a16:creationId xmlns:a16="http://schemas.microsoft.com/office/drawing/2014/main" id="{A734583C-D655-4728-94FD-44F98A9FA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06" r:lo="rId207" r:qs="rId208" r:cs="rId209"/>
        </a:graphicData>
      </a:graphic>
    </xdr:graphicFrame>
    <xdr:clientData/>
  </xdr:twoCellAnchor>
  <xdr:twoCellAnchor>
    <xdr:from>
      <xdr:col>146</xdr:col>
      <xdr:colOff>753175</xdr:colOff>
      <xdr:row>79</xdr:row>
      <xdr:rowOff>4782</xdr:rowOff>
    </xdr:from>
    <xdr:to>
      <xdr:col>150</xdr:col>
      <xdr:colOff>754750</xdr:colOff>
      <xdr:row>90</xdr:row>
      <xdr:rowOff>188559</xdr:rowOff>
    </xdr:to>
    <xdr:graphicFrame macro="">
      <xdr:nvGraphicFramePr>
        <xdr:cNvPr id="226" name="Diagrama 225">
          <a:extLst>
            <a:ext uri="{FF2B5EF4-FFF2-40B4-BE49-F238E27FC236}">
              <a16:creationId xmlns:a16="http://schemas.microsoft.com/office/drawing/2014/main" id="{73B4FAE8-3F9A-41B5-B5F4-4ACDBBB1F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1" r:lo="rId212" r:qs="rId213" r:cs="rId214"/>
        </a:graphicData>
      </a:graphic>
    </xdr:graphicFrame>
    <xdr:clientData/>
  </xdr:twoCellAnchor>
  <xdr:twoCellAnchor>
    <xdr:from>
      <xdr:col>151</xdr:col>
      <xdr:colOff>743857</xdr:colOff>
      <xdr:row>78</xdr:row>
      <xdr:rowOff>217961</xdr:rowOff>
    </xdr:from>
    <xdr:to>
      <xdr:col>155</xdr:col>
      <xdr:colOff>745432</xdr:colOff>
      <xdr:row>90</xdr:row>
      <xdr:rowOff>179487</xdr:rowOff>
    </xdr:to>
    <xdr:graphicFrame macro="">
      <xdr:nvGraphicFramePr>
        <xdr:cNvPr id="227" name="Diagrama 226">
          <a:extLst>
            <a:ext uri="{FF2B5EF4-FFF2-40B4-BE49-F238E27FC236}">
              <a16:creationId xmlns:a16="http://schemas.microsoft.com/office/drawing/2014/main" id="{ECAE0FC2-C1C5-4744-8B35-5C9E024FF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6" r:lo="rId217" r:qs="rId218" r:cs="rId219"/>
        </a:graphicData>
      </a:graphic>
    </xdr:graphicFrame>
    <xdr:clientData/>
  </xdr:twoCellAnchor>
  <xdr:twoCellAnchor>
    <xdr:from>
      <xdr:col>110</xdr:col>
      <xdr:colOff>2684</xdr:colOff>
      <xdr:row>49</xdr:row>
      <xdr:rowOff>14006</xdr:rowOff>
    </xdr:from>
    <xdr:to>
      <xdr:col>112</xdr:col>
      <xdr:colOff>54428</xdr:colOff>
      <xdr:row>85</xdr:row>
      <xdr:rowOff>152997</xdr:rowOff>
    </xdr:to>
    <xdr:cxnSp macro="">
      <xdr:nvCxnSpPr>
        <xdr:cNvPr id="229" name="Conector: angular 228">
          <a:extLst>
            <a:ext uri="{FF2B5EF4-FFF2-40B4-BE49-F238E27FC236}">
              <a16:creationId xmlns:a16="http://schemas.microsoft.com/office/drawing/2014/main" id="{373BAA67-1588-43A2-954C-62B76DC3DA99}"/>
            </a:ext>
          </a:extLst>
        </xdr:cNvPr>
        <xdr:cNvCxnSpPr>
          <a:stCxn id="177" idx="3"/>
          <a:endCxn id="114" idx="1"/>
        </xdr:cNvCxnSpPr>
      </xdr:nvCxnSpPr>
      <xdr:spPr>
        <a:xfrm>
          <a:off x="90762327" y="9416542"/>
          <a:ext cx="1575744" cy="706502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2684</xdr:colOff>
      <xdr:row>85</xdr:row>
      <xdr:rowOff>152997</xdr:rowOff>
    </xdr:from>
    <xdr:to>
      <xdr:col>112</xdr:col>
      <xdr:colOff>54428</xdr:colOff>
      <xdr:row>121</xdr:row>
      <xdr:rowOff>14004</xdr:rowOff>
    </xdr:to>
    <xdr:cxnSp macro="">
      <xdr:nvCxnSpPr>
        <xdr:cNvPr id="232" name="Conector: angular 231">
          <a:extLst>
            <a:ext uri="{FF2B5EF4-FFF2-40B4-BE49-F238E27FC236}">
              <a16:creationId xmlns:a16="http://schemas.microsoft.com/office/drawing/2014/main" id="{C7EFA2F4-80E8-4AD2-B52A-2B4054AACBA1}"/>
            </a:ext>
          </a:extLst>
        </xdr:cNvPr>
        <xdr:cNvCxnSpPr>
          <a:stCxn id="180" idx="3"/>
          <a:endCxn id="114" idx="1"/>
        </xdr:cNvCxnSpPr>
      </xdr:nvCxnSpPr>
      <xdr:spPr>
        <a:xfrm flipV="1">
          <a:off x="90762327" y="16481568"/>
          <a:ext cx="1575744" cy="6814257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2684</xdr:colOff>
      <xdr:row>85</xdr:row>
      <xdr:rowOff>152997</xdr:rowOff>
    </xdr:from>
    <xdr:to>
      <xdr:col>112</xdr:col>
      <xdr:colOff>54428</xdr:colOff>
      <xdr:row>103</xdr:row>
      <xdr:rowOff>396</xdr:rowOff>
    </xdr:to>
    <xdr:cxnSp macro="">
      <xdr:nvCxnSpPr>
        <xdr:cNvPr id="233" name="Conector: angular 232">
          <a:extLst>
            <a:ext uri="{FF2B5EF4-FFF2-40B4-BE49-F238E27FC236}">
              <a16:creationId xmlns:a16="http://schemas.microsoft.com/office/drawing/2014/main" id="{719EA576-3C7F-4E9E-A576-78F64EA5031F}"/>
            </a:ext>
          </a:extLst>
        </xdr:cNvPr>
        <xdr:cNvCxnSpPr>
          <a:stCxn id="179" idx="3"/>
          <a:endCxn id="114" idx="1"/>
        </xdr:cNvCxnSpPr>
      </xdr:nvCxnSpPr>
      <xdr:spPr>
        <a:xfrm flipV="1">
          <a:off x="90762327" y="16481568"/>
          <a:ext cx="1575744" cy="334443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757272</xdr:colOff>
      <xdr:row>66</xdr:row>
      <xdr:rowOff>185454</xdr:rowOff>
    </xdr:from>
    <xdr:to>
      <xdr:col>112</xdr:col>
      <xdr:colOff>54428</xdr:colOff>
      <xdr:row>85</xdr:row>
      <xdr:rowOff>152997</xdr:rowOff>
    </xdr:to>
    <xdr:cxnSp macro="">
      <xdr:nvCxnSpPr>
        <xdr:cNvPr id="234" name="Conector: angular 233">
          <a:extLst>
            <a:ext uri="{FF2B5EF4-FFF2-40B4-BE49-F238E27FC236}">
              <a16:creationId xmlns:a16="http://schemas.microsoft.com/office/drawing/2014/main" id="{DEA35EBC-BB5F-44BC-B781-442F302DFF00}"/>
            </a:ext>
          </a:extLst>
        </xdr:cNvPr>
        <xdr:cNvCxnSpPr>
          <a:stCxn id="178" idx="3"/>
          <a:endCxn id="114" idx="1"/>
        </xdr:cNvCxnSpPr>
      </xdr:nvCxnSpPr>
      <xdr:spPr>
        <a:xfrm>
          <a:off x="90754915" y="12853704"/>
          <a:ext cx="1583156" cy="3627864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12838</xdr:colOff>
      <xdr:row>85</xdr:row>
      <xdr:rowOff>129601</xdr:rowOff>
    </xdr:from>
    <xdr:to>
      <xdr:col>122</xdr:col>
      <xdr:colOff>636582</xdr:colOff>
      <xdr:row>85</xdr:row>
      <xdr:rowOff>136199</xdr:rowOff>
    </xdr:to>
    <xdr:cxnSp macro="">
      <xdr:nvCxnSpPr>
        <xdr:cNvPr id="241" name="Conector: angular 240">
          <a:extLst>
            <a:ext uri="{FF2B5EF4-FFF2-40B4-BE49-F238E27FC236}">
              <a16:creationId xmlns:a16="http://schemas.microsoft.com/office/drawing/2014/main" id="{3EFA80F3-FDE0-41F3-B901-CE1F42975757}"/>
            </a:ext>
          </a:extLst>
        </xdr:cNvPr>
        <xdr:cNvCxnSpPr>
          <a:stCxn id="221" idx="3"/>
          <a:endCxn id="223" idx="1"/>
        </xdr:cNvCxnSpPr>
      </xdr:nvCxnSpPr>
      <xdr:spPr>
        <a:xfrm flipV="1">
          <a:off x="99154481" y="16458172"/>
          <a:ext cx="1385744" cy="659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12838</xdr:colOff>
      <xdr:row>85</xdr:row>
      <xdr:rowOff>143003</xdr:rowOff>
    </xdr:from>
    <xdr:to>
      <xdr:col>122</xdr:col>
      <xdr:colOff>536795</xdr:colOff>
      <xdr:row>112</xdr:row>
      <xdr:rowOff>55668</xdr:rowOff>
    </xdr:to>
    <xdr:cxnSp macro="">
      <xdr:nvCxnSpPr>
        <xdr:cNvPr id="244" name="Conector: angular 243">
          <a:extLst>
            <a:ext uri="{FF2B5EF4-FFF2-40B4-BE49-F238E27FC236}">
              <a16:creationId xmlns:a16="http://schemas.microsoft.com/office/drawing/2014/main" id="{64C938F9-D168-4D6D-B181-F1BAC0E25BF1}"/>
            </a:ext>
          </a:extLst>
        </xdr:cNvPr>
        <xdr:cNvCxnSpPr>
          <a:stCxn id="221" idx="3"/>
          <a:endCxn id="224" idx="1"/>
        </xdr:cNvCxnSpPr>
      </xdr:nvCxnSpPr>
      <xdr:spPr>
        <a:xfrm>
          <a:off x="99168088" y="16367253"/>
          <a:ext cx="1285957" cy="508791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12838</xdr:colOff>
      <xdr:row>48</xdr:row>
      <xdr:rowOff>148649</xdr:rowOff>
    </xdr:from>
    <xdr:to>
      <xdr:col>122</xdr:col>
      <xdr:colOff>545414</xdr:colOff>
      <xdr:row>85</xdr:row>
      <xdr:rowOff>136199</xdr:rowOff>
    </xdr:to>
    <xdr:cxnSp macro="">
      <xdr:nvCxnSpPr>
        <xdr:cNvPr id="248" name="Conector: angular 247">
          <a:extLst>
            <a:ext uri="{FF2B5EF4-FFF2-40B4-BE49-F238E27FC236}">
              <a16:creationId xmlns:a16="http://schemas.microsoft.com/office/drawing/2014/main" id="{A03E86F0-3603-4196-BB13-25CC56DBFC11}"/>
            </a:ext>
          </a:extLst>
        </xdr:cNvPr>
        <xdr:cNvCxnSpPr>
          <a:stCxn id="221" idx="3"/>
          <a:endCxn id="222" idx="1"/>
        </xdr:cNvCxnSpPr>
      </xdr:nvCxnSpPr>
      <xdr:spPr>
        <a:xfrm flipV="1">
          <a:off x="99154481" y="9360685"/>
          <a:ext cx="1294576" cy="710408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183058</xdr:colOff>
      <xdr:row>79</xdr:row>
      <xdr:rowOff>6030</xdr:rowOff>
    </xdr:from>
    <xdr:to>
      <xdr:col>161</xdr:col>
      <xdr:colOff>184633</xdr:colOff>
      <xdr:row>91</xdr:row>
      <xdr:rowOff>893</xdr:rowOff>
    </xdr:to>
    <xdr:graphicFrame macro="">
      <xdr:nvGraphicFramePr>
        <xdr:cNvPr id="251" name="Diagrama 250">
          <a:extLst>
            <a:ext uri="{FF2B5EF4-FFF2-40B4-BE49-F238E27FC236}">
              <a16:creationId xmlns:a16="http://schemas.microsoft.com/office/drawing/2014/main" id="{BA761CA1-B804-443C-AED4-D8373CB32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21" r:lo="rId222" r:qs="rId223" r:cs="rId224"/>
        </a:graphicData>
      </a:graphic>
    </xdr:graphicFrame>
    <xdr:clientData/>
  </xdr:twoCellAnchor>
  <xdr:twoCellAnchor>
    <xdr:from>
      <xdr:col>139</xdr:col>
      <xdr:colOff>555179</xdr:colOff>
      <xdr:row>84</xdr:row>
      <xdr:rowOff>169716</xdr:rowOff>
    </xdr:from>
    <xdr:to>
      <xdr:col>141</xdr:col>
      <xdr:colOff>725508</xdr:colOff>
      <xdr:row>112</xdr:row>
      <xdr:rowOff>24345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9682028F-17B6-4D99-BF1E-B2AE75434859}"/>
            </a:ext>
          </a:extLst>
        </xdr:cNvPr>
        <xdr:cNvCxnSpPr>
          <a:stCxn id="218" idx="3"/>
          <a:endCxn id="225" idx="1"/>
        </xdr:cNvCxnSpPr>
      </xdr:nvCxnSpPr>
      <xdr:spPr>
        <a:xfrm flipV="1">
          <a:off x="113426429" y="16203466"/>
          <a:ext cx="1694329" cy="522037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139</xdr:col>
      <xdr:colOff>505286</xdr:colOff>
      <xdr:row>48</xdr:row>
      <xdr:rowOff>141122</xdr:rowOff>
    </xdr:from>
    <xdr:to>
      <xdr:col>141</xdr:col>
      <xdr:colOff>725508</xdr:colOff>
      <xdr:row>84</xdr:row>
      <xdr:rowOff>169716</xdr:rowOff>
    </xdr:to>
    <xdr:cxnSp macro="">
      <xdr:nvCxnSpPr>
        <xdr:cNvPr id="97" name="Conector: angular 96">
          <a:extLst>
            <a:ext uri="{FF2B5EF4-FFF2-40B4-BE49-F238E27FC236}">
              <a16:creationId xmlns:a16="http://schemas.microsoft.com/office/drawing/2014/main" id="{71D92F58-A6EB-40B5-A804-B2F425DAE9CF}"/>
            </a:ext>
          </a:extLst>
        </xdr:cNvPr>
        <xdr:cNvCxnSpPr>
          <a:stCxn id="217" idx="3"/>
          <a:endCxn id="225" idx="1"/>
        </xdr:cNvCxnSpPr>
      </xdr:nvCxnSpPr>
      <xdr:spPr>
        <a:xfrm>
          <a:off x="113376536" y="9285122"/>
          <a:ext cx="1744222" cy="6918344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126</xdr:col>
      <xdr:colOff>542271</xdr:colOff>
      <xdr:row>48</xdr:row>
      <xdr:rowOff>142645</xdr:rowOff>
    </xdr:from>
    <xdr:to>
      <xdr:col>130</xdr:col>
      <xdr:colOff>259030</xdr:colOff>
      <xdr:row>48</xdr:row>
      <xdr:rowOff>148649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86F36520-E0ED-4DE0-8210-75785F917854}"/>
            </a:ext>
          </a:extLst>
        </xdr:cNvPr>
        <xdr:cNvCxnSpPr>
          <a:cxnSpLocks/>
          <a:stCxn id="222" idx="3"/>
          <a:endCxn id="219" idx="1"/>
        </xdr:cNvCxnSpPr>
      </xdr:nvCxnSpPr>
      <xdr:spPr>
        <a:xfrm flipV="1">
          <a:off x="103507521" y="9286645"/>
          <a:ext cx="2764759" cy="6004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126</xdr:col>
      <xdr:colOff>533652</xdr:colOff>
      <xdr:row>112</xdr:row>
      <xdr:rowOff>15026</xdr:rowOff>
    </xdr:from>
    <xdr:to>
      <xdr:col>129</xdr:col>
      <xdr:colOff>639785</xdr:colOff>
      <xdr:row>112</xdr:row>
      <xdr:rowOff>55668</xdr:rowOff>
    </xdr:to>
    <xdr:cxnSp macro="">
      <xdr:nvCxnSpPr>
        <xdr:cNvPr id="103" name="Conector: angular 102">
          <a:extLst>
            <a:ext uri="{FF2B5EF4-FFF2-40B4-BE49-F238E27FC236}">
              <a16:creationId xmlns:a16="http://schemas.microsoft.com/office/drawing/2014/main" id="{677ACAD2-A87D-4BE5-9430-91C4ACE56EBA}"/>
            </a:ext>
          </a:extLst>
        </xdr:cNvPr>
        <xdr:cNvCxnSpPr>
          <a:cxnSpLocks/>
          <a:stCxn id="224" idx="3"/>
          <a:endCxn id="220" idx="1"/>
        </xdr:cNvCxnSpPr>
      </xdr:nvCxnSpPr>
      <xdr:spPr>
        <a:xfrm flipV="1">
          <a:off x="103498902" y="21414526"/>
          <a:ext cx="2392133" cy="4064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54428</xdr:colOff>
      <xdr:row>79</xdr:row>
      <xdr:rowOff>163286</xdr:rowOff>
    </xdr:from>
    <xdr:to>
      <xdr:col>116</xdr:col>
      <xdr:colOff>56003</xdr:colOff>
      <xdr:row>91</xdr:row>
      <xdr:rowOff>156315</xdr:rowOff>
    </xdr:to>
    <xdr:graphicFrame macro="">
      <xdr:nvGraphicFramePr>
        <xdr:cNvPr id="114" name="Diagrama 113">
          <a:extLst>
            <a:ext uri="{FF2B5EF4-FFF2-40B4-BE49-F238E27FC236}">
              <a16:creationId xmlns:a16="http://schemas.microsoft.com/office/drawing/2014/main" id="{D3F76310-915B-428B-A21F-C30262ABC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26" r:lo="rId227" r:qs="rId228" r:cs="rId229"/>
        </a:graphicData>
      </a:graphic>
    </xdr:graphicFrame>
    <xdr:clientData/>
  </xdr:twoCellAnchor>
  <xdr:twoCellAnchor>
    <xdr:from>
      <xdr:col>134</xdr:col>
      <xdr:colOff>260602</xdr:colOff>
      <xdr:row>48</xdr:row>
      <xdr:rowOff>141122</xdr:rowOff>
    </xdr:from>
    <xdr:to>
      <xdr:col>135</xdr:col>
      <xdr:colOff>503714</xdr:colOff>
      <xdr:row>48</xdr:row>
      <xdr:rowOff>142645</xdr:rowOff>
    </xdr:to>
    <xdr:cxnSp macro="">
      <xdr:nvCxnSpPr>
        <xdr:cNvPr id="195" name="Conector: angular 194">
          <a:extLst>
            <a:ext uri="{FF2B5EF4-FFF2-40B4-BE49-F238E27FC236}">
              <a16:creationId xmlns:a16="http://schemas.microsoft.com/office/drawing/2014/main" id="{1E8B0900-4C44-402A-8807-532E325CA8CC}"/>
            </a:ext>
          </a:extLst>
        </xdr:cNvPr>
        <xdr:cNvCxnSpPr>
          <a:cxnSpLocks/>
          <a:stCxn id="219" idx="3"/>
          <a:endCxn id="217" idx="1"/>
        </xdr:cNvCxnSpPr>
      </xdr:nvCxnSpPr>
      <xdr:spPr>
        <a:xfrm flipV="1">
          <a:off x="109321852" y="9285122"/>
          <a:ext cx="1005112" cy="152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133</xdr:col>
      <xdr:colOff>641357</xdr:colOff>
      <xdr:row>112</xdr:row>
      <xdr:rowOff>15026</xdr:rowOff>
    </xdr:from>
    <xdr:to>
      <xdr:col>135</xdr:col>
      <xdr:colOff>553607</xdr:colOff>
      <xdr:row>112</xdr:row>
      <xdr:rowOff>24345</xdr:rowOff>
    </xdr:to>
    <xdr:cxnSp macro="">
      <xdr:nvCxnSpPr>
        <xdr:cNvPr id="198" name="Conector: angular 197">
          <a:extLst>
            <a:ext uri="{FF2B5EF4-FFF2-40B4-BE49-F238E27FC236}">
              <a16:creationId xmlns:a16="http://schemas.microsoft.com/office/drawing/2014/main" id="{931C45E7-469A-4559-98EC-68B7666CB86C}"/>
            </a:ext>
          </a:extLst>
        </xdr:cNvPr>
        <xdr:cNvCxnSpPr>
          <a:cxnSpLocks/>
          <a:stCxn id="220" idx="3"/>
          <a:endCxn id="218" idx="1"/>
        </xdr:cNvCxnSpPr>
      </xdr:nvCxnSpPr>
      <xdr:spPr>
        <a:xfrm>
          <a:off x="108940607" y="21414526"/>
          <a:ext cx="1436250" cy="931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717557</xdr:colOff>
      <xdr:row>84</xdr:row>
      <xdr:rowOff>171983</xdr:rowOff>
    </xdr:from>
    <xdr:to>
      <xdr:col>146</xdr:col>
      <xdr:colOff>753175</xdr:colOff>
      <xdr:row>84</xdr:row>
      <xdr:rowOff>185116</xdr:rowOff>
    </xdr:to>
    <xdr:cxnSp macro="">
      <xdr:nvCxnSpPr>
        <xdr:cNvPr id="101" name="Conector: angular 100">
          <a:extLst>
            <a:ext uri="{FF2B5EF4-FFF2-40B4-BE49-F238E27FC236}">
              <a16:creationId xmlns:a16="http://schemas.microsoft.com/office/drawing/2014/main" id="{4E9D1F01-04D7-4356-A025-CCA6A14E1AF4}"/>
            </a:ext>
          </a:extLst>
        </xdr:cNvPr>
        <xdr:cNvCxnSpPr>
          <a:stCxn id="225" idx="3"/>
          <a:endCxn id="226" idx="1"/>
        </xdr:cNvCxnSpPr>
      </xdr:nvCxnSpPr>
      <xdr:spPr>
        <a:xfrm>
          <a:off x="118745914" y="16323662"/>
          <a:ext cx="797618" cy="1313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126</xdr:col>
      <xdr:colOff>533652</xdr:colOff>
      <xdr:row>85</xdr:row>
      <xdr:rowOff>129601</xdr:rowOff>
    </xdr:from>
    <xdr:to>
      <xdr:col>126</xdr:col>
      <xdr:colOff>633439</xdr:colOff>
      <xdr:row>112</xdr:row>
      <xdr:rowOff>53400</xdr:rowOff>
    </xdr:to>
    <xdr:cxnSp macro="">
      <xdr:nvCxnSpPr>
        <xdr:cNvPr id="121" name="Conector: angular 120">
          <a:extLst>
            <a:ext uri="{FF2B5EF4-FFF2-40B4-BE49-F238E27FC236}">
              <a16:creationId xmlns:a16="http://schemas.microsoft.com/office/drawing/2014/main" id="{E430C162-8A6E-4AE3-9E5F-03A2E2A1AD66}"/>
            </a:ext>
          </a:extLst>
        </xdr:cNvPr>
        <xdr:cNvCxnSpPr>
          <a:stCxn id="224" idx="3"/>
          <a:endCxn id="223" idx="3"/>
        </xdr:cNvCxnSpPr>
      </xdr:nvCxnSpPr>
      <xdr:spPr>
        <a:xfrm flipV="1">
          <a:off x="103934331" y="16471780"/>
          <a:ext cx="99787" cy="5162549"/>
        </a:xfrm>
        <a:prstGeom prst="bentConnector3">
          <a:avLst>
            <a:gd name="adj1" fmla="val 656356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56003</xdr:colOff>
      <xdr:row>85</xdr:row>
      <xdr:rowOff>143003</xdr:rowOff>
    </xdr:from>
    <xdr:to>
      <xdr:col>117</xdr:col>
      <xdr:colOff>16213</xdr:colOff>
      <xdr:row>85</xdr:row>
      <xdr:rowOff>159800</xdr:rowOff>
    </xdr:to>
    <xdr:cxnSp macro="">
      <xdr:nvCxnSpPr>
        <xdr:cNvPr id="104" name="Conector: angular 103">
          <a:extLst>
            <a:ext uri="{FF2B5EF4-FFF2-40B4-BE49-F238E27FC236}">
              <a16:creationId xmlns:a16="http://schemas.microsoft.com/office/drawing/2014/main" id="{17B739C3-93B2-46D9-83F9-E930D2ED50BB}"/>
            </a:ext>
          </a:extLst>
        </xdr:cNvPr>
        <xdr:cNvCxnSpPr>
          <a:stCxn id="114" idx="3"/>
          <a:endCxn id="221" idx="1"/>
        </xdr:cNvCxnSpPr>
      </xdr:nvCxnSpPr>
      <xdr:spPr>
        <a:xfrm flipV="1">
          <a:off x="95092512" y="16926710"/>
          <a:ext cx="715641" cy="16797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150</xdr:col>
      <xdr:colOff>754750</xdr:colOff>
      <xdr:row>84</xdr:row>
      <xdr:rowOff>176102</xdr:rowOff>
    </xdr:from>
    <xdr:to>
      <xdr:col>151</xdr:col>
      <xdr:colOff>743857</xdr:colOff>
      <xdr:row>84</xdr:row>
      <xdr:rowOff>185967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EB2FF67C-2A33-4452-AD97-E1E42F760607}"/>
            </a:ext>
          </a:extLst>
        </xdr:cNvPr>
        <xdr:cNvCxnSpPr>
          <a:stCxn id="226" idx="3"/>
          <a:endCxn id="227" idx="1"/>
        </xdr:cNvCxnSpPr>
      </xdr:nvCxnSpPr>
      <xdr:spPr>
        <a:xfrm flipV="1">
          <a:off x="122793813" y="16332883"/>
          <a:ext cx="751107" cy="986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155</xdr:col>
      <xdr:colOff>745432</xdr:colOff>
      <xdr:row>84</xdr:row>
      <xdr:rowOff>176102</xdr:rowOff>
    </xdr:from>
    <xdr:to>
      <xdr:col>157</xdr:col>
      <xdr:colOff>183058</xdr:colOff>
      <xdr:row>84</xdr:row>
      <xdr:rowOff>188008</xdr:rowOff>
    </xdr:to>
    <xdr:cxnSp macro="">
      <xdr:nvCxnSpPr>
        <xdr:cNvPr id="107" name="Conector: angular 106">
          <a:extLst>
            <a:ext uri="{FF2B5EF4-FFF2-40B4-BE49-F238E27FC236}">
              <a16:creationId xmlns:a16="http://schemas.microsoft.com/office/drawing/2014/main" id="{A8632452-1F7A-48BD-9534-9C6DF18FFAA5}"/>
            </a:ext>
          </a:extLst>
        </xdr:cNvPr>
        <xdr:cNvCxnSpPr>
          <a:stCxn id="227" idx="3"/>
          <a:endCxn id="251" idx="1"/>
        </xdr:cNvCxnSpPr>
      </xdr:nvCxnSpPr>
      <xdr:spPr>
        <a:xfrm>
          <a:off x="126594495" y="16332883"/>
          <a:ext cx="961626" cy="1190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3239</xdr:colOff>
      <xdr:row>43</xdr:row>
      <xdr:rowOff>13733</xdr:rowOff>
    </xdr:from>
    <xdr:to>
      <xdr:col>19</xdr:col>
      <xdr:colOff>766834</xdr:colOff>
      <xdr:row>55</xdr:row>
      <xdr:rowOff>2059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92732288-B753-4D59-B0AA-8D1C2E8E0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21</xdr:col>
      <xdr:colOff>796083</xdr:colOff>
      <xdr:row>25</xdr:row>
      <xdr:rowOff>181305</xdr:rowOff>
    </xdr:from>
    <xdr:to>
      <xdr:col>25</xdr:col>
      <xdr:colOff>771431</xdr:colOff>
      <xdr:row>37</xdr:row>
      <xdr:rowOff>163066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58D27336-CE27-4D5F-850A-5E1D9C98E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22</xdr:col>
      <xdr:colOff>9837</xdr:colOff>
      <xdr:row>61</xdr:row>
      <xdr:rowOff>10890</xdr:rowOff>
    </xdr:from>
    <xdr:to>
      <xdr:col>26</xdr:col>
      <xdr:colOff>20658</xdr:colOff>
      <xdr:row>73</xdr:row>
      <xdr:rowOff>1080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82E460CF-420B-42CA-87CF-DCB789261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27</xdr:col>
      <xdr:colOff>798571</xdr:colOff>
      <xdr:row>42</xdr:row>
      <xdr:rowOff>185610</xdr:rowOff>
    </xdr:from>
    <xdr:to>
      <xdr:col>32</xdr:col>
      <xdr:colOff>0</xdr:colOff>
      <xdr:row>55</xdr:row>
      <xdr:rowOff>20723</xdr:rowOff>
    </xdr:to>
    <xdr:graphicFrame macro="">
      <xdr:nvGraphicFramePr>
        <xdr:cNvPr id="5" name="Diagrama 4">
          <a:extLst>
            <a:ext uri="{FF2B5EF4-FFF2-40B4-BE49-F238E27FC236}">
              <a16:creationId xmlns:a16="http://schemas.microsoft.com/office/drawing/2014/main" id="{482FBAB6-FBF2-484C-905D-CA342AFDB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34</xdr:col>
      <xdr:colOff>20679</xdr:colOff>
      <xdr:row>43</xdr:row>
      <xdr:rowOff>2119</xdr:rowOff>
    </xdr:from>
    <xdr:to>
      <xdr:col>38</xdr:col>
      <xdr:colOff>8497</xdr:colOff>
      <xdr:row>54</xdr:row>
      <xdr:rowOff>162937</xdr:rowOff>
    </xdr:to>
    <xdr:graphicFrame macro="">
      <xdr:nvGraphicFramePr>
        <xdr:cNvPr id="6" name="Diagrama 5">
          <a:extLst>
            <a:ext uri="{FF2B5EF4-FFF2-40B4-BE49-F238E27FC236}">
              <a16:creationId xmlns:a16="http://schemas.microsoft.com/office/drawing/2014/main" id="{04FB689C-4130-427D-8CD2-903F18A23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" r:lo="rId22" r:qs="rId23" r:cs="rId24"/>
        </a:graphicData>
      </a:graphic>
    </xdr:graphicFrame>
    <xdr:clientData/>
  </xdr:twoCellAnchor>
  <xdr:twoCellAnchor>
    <xdr:from>
      <xdr:col>40</xdr:col>
      <xdr:colOff>25243</xdr:colOff>
      <xdr:row>43</xdr:row>
      <xdr:rowOff>15973</xdr:rowOff>
    </xdr:from>
    <xdr:to>
      <xdr:col>44</xdr:col>
      <xdr:colOff>23452</xdr:colOff>
      <xdr:row>55</xdr:row>
      <xdr:rowOff>4301</xdr:rowOff>
    </xdr:to>
    <xdr:graphicFrame macro="">
      <xdr:nvGraphicFramePr>
        <xdr:cNvPr id="7" name="Diagrama 6">
          <a:extLst>
            <a:ext uri="{FF2B5EF4-FFF2-40B4-BE49-F238E27FC236}">
              <a16:creationId xmlns:a16="http://schemas.microsoft.com/office/drawing/2014/main" id="{B4185529-51F8-40C7-AE7A-5093F3B3B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6" r:lo="rId27" r:qs="rId28" r:cs="rId29"/>
        </a:graphicData>
      </a:graphic>
    </xdr:graphicFrame>
    <xdr:clientData/>
  </xdr:twoCellAnchor>
  <xdr:twoCellAnchor>
    <xdr:from>
      <xdr:col>10</xdr:col>
      <xdr:colOff>4673</xdr:colOff>
      <xdr:row>80</xdr:row>
      <xdr:rowOff>179890</xdr:rowOff>
    </xdr:from>
    <xdr:to>
      <xdr:col>14</xdr:col>
      <xdr:colOff>2881</xdr:colOff>
      <xdr:row>92</xdr:row>
      <xdr:rowOff>168218</xdr:rowOff>
    </xdr:to>
    <xdr:graphicFrame macro="">
      <xdr:nvGraphicFramePr>
        <xdr:cNvPr id="8" name="Diagrama 7">
          <a:extLst>
            <a:ext uri="{FF2B5EF4-FFF2-40B4-BE49-F238E27FC236}">
              <a16:creationId xmlns:a16="http://schemas.microsoft.com/office/drawing/2014/main" id="{A1246E29-F6F0-4268-9A12-124CF693D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1" r:lo="rId32" r:qs="rId33" r:cs="rId34"/>
        </a:graphicData>
      </a:graphic>
    </xdr:graphicFrame>
    <xdr:clientData/>
  </xdr:twoCellAnchor>
  <xdr:twoCellAnchor>
    <xdr:from>
      <xdr:col>14</xdr:col>
      <xdr:colOff>2881</xdr:colOff>
      <xdr:row>49</xdr:row>
      <xdr:rowOff>7896</xdr:rowOff>
    </xdr:from>
    <xdr:to>
      <xdr:col>16</xdr:col>
      <xdr:colOff>3239</xdr:colOff>
      <xdr:row>86</xdr:row>
      <xdr:rowOff>174054</xdr:rowOff>
    </xdr:to>
    <xdr:cxnSp macro="">
      <xdr:nvCxnSpPr>
        <xdr:cNvPr id="9" name="Conector: angular 8">
          <a:extLst>
            <a:ext uri="{FF2B5EF4-FFF2-40B4-BE49-F238E27FC236}">
              <a16:creationId xmlns:a16="http://schemas.microsoft.com/office/drawing/2014/main" id="{89BA7D0F-C66A-4689-9C9D-36C8580A7614}"/>
            </a:ext>
          </a:extLst>
        </xdr:cNvPr>
        <xdr:cNvCxnSpPr>
          <a:stCxn id="8" idx="3"/>
          <a:endCxn id="2" idx="1"/>
        </xdr:cNvCxnSpPr>
      </xdr:nvCxnSpPr>
      <xdr:spPr>
        <a:xfrm flipV="1">
          <a:off x="17605081" y="9390021"/>
          <a:ext cx="1524358" cy="729085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766834</xdr:colOff>
      <xdr:row>31</xdr:row>
      <xdr:rowOff>172185</xdr:rowOff>
    </xdr:from>
    <xdr:to>
      <xdr:col>21</xdr:col>
      <xdr:colOff>796083</xdr:colOff>
      <xdr:row>49</xdr:row>
      <xdr:rowOff>7896</xdr:rowOff>
    </xdr:to>
    <xdr:cxnSp macro="">
      <xdr:nvCxnSpPr>
        <xdr:cNvPr id="10" name="Conector: angular 9">
          <a:extLst>
            <a:ext uri="{FF2B5EF4-FFF2-40B4-BE49-F238E27FC236}">
              <a16:creationId xmlns:a16="http://schemas.microsoft.com/office/drawing/2014/main" id="{24AAD260-D54C-40CC-BF3A-7060D545DE66}"/>
            </a:ext>
          </a:extLst>
        </xdr:cNvPr>
        <xdr:cNvCxnSpPr>
          <a:stCxn id="2" idx="3"/>
          <a:endCxn id="3" idx="1"/>
        </xdr:cNvCxnSpPr>
      </xdr:nvCxnSpPr>
      <xdr:spPr>
        <a:xfrm flipV="1">
          <a:off x="22312384" y="6106260"/>
          <a:ext cx="1524674" cy="3283761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8965</xdr:colOff>
      <xdr:row>43</xdr:row>
      <xdr:rowOff>17930</xdr:rowOff>
    </xdr:from>
    <xdr:to>
      <xdr:col>50</xdr:col>
      <xdr:colOff>1</xdr:colOff>
      <xdr:row>54</xdr:row>
      <xdr:rowOff>168743</xdr:rowOff>
    </xdr:to>
    <xdr:graphicFrame macro="">
      <xdr:nvGraphicFramePr>
        <xdr:cNvPr id="11" name="Diagrama 10">
          <a:extLst>
            <a:ext uri="{FF2B5EF4-FFF2-40B4-BE49-F238E27FC236}">
              <a16:creationId xmlns:a16="http://schemas.microsoft.com/office/drawing/2014/main" id="{3A6C0616-AA4D-4E9C-8725-1DD1FE41C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6" r:lo="rId37" r:qs="rId38" r:cs="rId39"/>
        </a:graphicData>
      </a:graphic>
    </xdr:graphicFrame>
    <xdr:clientData/>
  </xdr:twoCellAnchor>
  <xdr:twoCellAnchor>
    <xdr:from>
      <xdr:col>45</xdr:col>
      <xdr:colOff>793189</xdr:colOff>
      <xdr:row>61</xdr:row>
      <xdr:rowOff>7626</xdr:rowOff>
    </xdr:from>
    <xdr:to>
      <xdr:col>50</xdr:col>
      <xdr:colOff>21773</xdr:colOff>
      <xdr:row>72</xdr:row>
      <xdr:rowOff>181012</xdr:rowOff>
    </xdr:to>
    <xdr:graphicFrame macro="">
      <xdr:nvGraphicFramePr>
        <xdr:cNvPr id="12" name="Diagrama 11">
          <a:extLst>
            <a:ext uri="{FF2B5EF4-FFF2-40B4-BE49-F238E27FC236}">
              <a16:creationId xmlns:a16="http://schemas.microsoft.com/office/drawing/2014/main" id="{38833410-3A23-43C4-BDB6-03E04FED7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1" r:lo="rId42" r:qs="rId43" r:cs="rId44"/>
        </a:graphicData>
      </a:graphic>
    </xdr:graphicFrame>
    <xdr:clientData/>
  </xdr:twoCellAnchor>
  <xdr:twoCellAnchor>
    <xdr:from>
      <xdr:col>46</xdr:col>
      <xdr:colOff>7451</xdr:colOff>
      <xdr:row>80</xdr:row>
      <xdr:rowOff>219</xdr:rowOff>
    </xdr:from>
    <xdr:to>
      <xdr:col>50</xdr:col>
      <xdr:colOff>10886</xdr:colOff>
      <xdr:row>92</xdr:row>
      <xdr:rowOff>15441</xdr:rowOff>
    </xdr:to>
    <xdr:graphicFrame macro="">
      <xdr:nvGraphicFramePr>
        <xdr:cNvPr id="13" name="Diagrama 12">
          <a:extLst>
            <a:ext uri="{FF2B5EF4-FFF2-40B4-BE49-F238E27FC236}">
              <a16:creationId xmlns:a16="http://schemas.microsoft.com/office/drawing/2014/main" id="{A7C130A5-6DA9-4FFC-9366-4E3D42DC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6" r:lo="rId47" r:qs="rId48" r:cs="rId49"/>
        </a:graphicData>
      </a:graphic>
    </xdr:graphicFrame>
    <xdr:clientData/>
  </xdr:twoCellAnchor>
  <xdr:twoCellAnchor>
    <xdr:from>
      <xdr:col>34</xdr:col>
      <xdr:colOff>16096</xdr:colOff>
      <xdr:row>103</xdr:row>
      <xdr:rowOff>0</xdr:rowOff>
    </xdr:from>
    <xdr:to>
      <xdr:col>38</xdr:col>
      <xdr:colOff>19050</xdr:colOff>
      <xdr:row>115</xdr:row>
      <xdr:rowOff>15223</xdr:rowOff>
    </xdr:to>
    <xdr:graphicFrame macro="">
      <xdr:nvGraphicFramePr>
        <xdr:cNvPr id="14" name="Diagrama 13">
          <a:extLst>
            <a:ext uri="{FF2B5EF4-FFF2-40B4-BE49-F238E27FC236}">
              <a16:creationId xmlns:a16="http://schemas.microsoft.com/office/drawing/2014/main" id="{616C4A38-5174-4418-8A88-0B572E643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1" r:lo="rId52" r:qs="rId53" r:cs="rId54"/>
        </a:graphicData>
      </a:graphic>
    </xdr:graphicFrame>
    <xdr:clientData/>
  </xdr:twoCellAnchor>
  <xdr:twoCellAnchor>
    <xdr:from>
      <xdr:col>39</xdr:col>
      <xdr:colOff>789526</xdr:colOff>
      <xdr:row>103</xdr:row>
      <xdr:rowOff>0</xdr:rowOff>
    </xdr:from>
    <xdr:to>
      <xdr:col>44</xdr:col>
      <xdr:colOff>0</xdr:colOff>
      <xdr:row>115</xdr:row>
      <xdr:rowOff>15223</xdr:rowOff>
    </xdr:to>
    <xdr:graphicFrame macro="">
      <xdr:nvGraphicFramePr>
        <xdr:cNvPr id="15" name="Diagrama 14">
          <a:extLst>
            <a:ext uri="{FF2B5EF4-FFF2-40B4-BE49-F238E27FC236}">
              <a16:creationId xmlns:a16="http://schemas.microsoft.com/office/drawing/2014/main" id="{F0B2A34B-6158-4F62-91FB-B09628BF6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6" r:lo="rId57" r:qs="rId58" r:cs="rId59"/>
        </a:graphicData>
      </a:graphic>
    </xdr:graphicFrame>
    <xdr:clientData/>
  </xdr:twoCellAnchor>
  <xdr:twoCellAnchor>
    <xdr:from>
      <xdr:col>46</xdr:col>
      <xdr:colOff>16096</xdr:colOff>
      <xdr:row>103</xdr:row>
      <xdr:rowOff>19050</xdr:rowOff>
    </xdr:from>
    <xdr:to>
      <xdr:col>50</xdr:col>
      <xdr:colOff>19050</xdr:colOff>
      <xdr:row>115</xdr:row>
      <xdr:rowOff>34273</xdr:rowOff>
    </xdr:to>
    <xdr:graphicFrame macro="">
      <xdr:nvGraphicFramePr>
        <xdr:cNvPr id="16" name="Diagrama 15">
          <a:extLst>
            <a:ext uri="{FF2B5EF4-FFF2-40B4-BE49-F238E27FC236}">
              <a16:creationId xmlns:a16="http://schemas.microsoft.com/office/drawing/2014/main" id="{0D54053A-BAAE-48A7-9A63-5795AA661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1" r:lo="rId62" r:qs="rId63" r:cs="rId64"/>
        </a:graphicData>
      </a:graphic>
    </xdr:graphicFrame>
    <xdr:clientData/>
  </xdr:twoCellAnchor>
  <xdr:twoCellAnchor>
    <xdr:from>
      <xdr:col>52</xdr:col>
      <xdr:colOff>6349</xdr:colOff>
      <xdr:row>103</xdr:row>
      <xdr:rowOff>0</xdr:rowOff>
    </xdr:from>
    <xdr:to>
      <xdr:col>55</xdr:col>
      <xdr:colOff>779720</xdr:colOff>
      <xdr:row>115</xdr:row>
      <xdr:rowOff>15222</xdr:rowOff>
    </xdr:to>
    <xdr:graphicFrame macro="">
      <xdr:nvGraphicFramePr>
        <xdr:cNvPr id="17" name="Diagrama 16">
          <a:extLst>
            <a:ext uri="{FF2B5EF4-FFF2-40B4-BE49-F238E27FC236}">
              <a16:creationId xmlns:a16="http://schemas.microsoft.com/office/drawing/2014/main" id="{755BB3BC-A60C-4A67-9637-16E763A57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6" r:lo="rId67" r:qs="rId68" r:cs="rId69"/>
        </a:graphicData>
      </a:graphic>
    </xdr:graphicFrame>
    <xdr:clientData/>
  </xdr:twoCellAnchor>
  <xdr:twoCellAnchor>
    <xdr:from>
      <xdr:col>28</xdr:col>
      <xdr:colOff>17666</xdr:colOff>
      <xdr:row>61</xdr:row>
      <xdr:rowOff>11892</xdr:rowOff>
    </xdr:from>
    <xdr:to>
      <xdr:col>32</xdr:col>
      <xdr:colOff>15551</xdr:colOff>
      <xdr:row>73</xdr:row>
      <xdr:rowOff>27115</xdr:rowOff>
    </xdr:to>
    <xdr:graphicFrame macro="">
      <xdr:nvGraphicFramePr>
        <xdr:cNvPr id="18" name="Diagrama 17">
          <a:extLst>
            <a:ext uri="{FF2B5EF4-FFF2-40B4-BE49-F238E27FC236}">
              <a16:creationId xmlns:a16="http://schemas.microsoft.com/office/drawing/2014/main" id="{AF622EC8-D078-44F5-BE3A-1C95C250E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1" r:lo="rId72" r:qs="rId73" r:cs="rId74"/>
        </a:graphicData>
      </a:graphic>
    </xdr:graphicFrame>
    <xdr:clientData/>
  </xdr:twoCellAnchor>
  <xdr:twoCellAnchor>
    <xdr:from>
      <xdr:col>52</xdr:col>
      <xdr:colOff>10078</xdr:colOff>
      <xdr:row>61</xdr:row>
      <xdr:rowOff>17171</xdr:rowOff>
    </xdr:from>
    <xdr:to>
      <xdr:col>56</xdr:col>
      <xdr:colOff>16567</xdr:colOff>
      <xdr:row>72</xdr:row>
      <xdr:rowOff>171824</xdr:rowOff>
    </xdr:to>
    <xdr:graphicFrame macro="">
      <xdr:nvGraphicFramePr>
        <xdr:cNvPr id="19" name="Diagrama 18">
          <a:extLst>
            <a:ext uri="{FF2B5EF4-FFF2-40B4-BE49-F238E27FC236}">
              <a16:creationId xmlns:a16="http://schemas.microsoft.com/office/drawing/2014/main" id="{EF18411B-8CDD-416E-9D33-E1E903163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6" r:lo="rId77" r:qs="rId78" r:cs="rId79"/>
        </a:graphicData>
      </a:graphic>
    </xdr:graphicFrame>
    <xdr:clientData/>
  </xdr:twoCellAnchor>
  <xdr:twoCellAnchor>
    <xdr:from>
      <xdr:col>58</xdr:col>
      <xdr:colOff>16096</xdr:colOff>
      <xdr:row>61</xdr:row>
      <xdr:rowOff>19051</xdr:rowOff>
    </xdr:from>
    <xdr:to>
      <xdr:col>62</xdr:col>
      <xdr:colOff>19050</xdr:colOff>
      <xdr:row>73</xdr:row>
      <xdr:rowOff>1</xdr:rowOff>
    </xdr:to>
    <xdr:graphicFrame macro="">
      <xdr:nvGraphicFramePr>
        <xdr:cNvPr id="20" name="Diagrama 19">
          <a:extLst>
            <a:ext uri="{FF2B5EF4-FFF2-40B4-BE49-F238E27FC236}">
              <a16:creationId xmlns:a16="http://schemas.microsoft.com/office/drawing/2014/main" id="{78F7792D-62C1-47E9-98EB-C58BF5283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81" r:lo="rId82" r:qs="rId83" r:cs="rId84"/>
        </a:graphicData>
      </a:graphic>
    </xdr:graphicFrame>
    <xdr:clientData/>
  </xdr:twoCellAnchor>
  <xdr:twoCellAnchor>
    <xdr:from>
      <xdr:col>63</xdr:col>
      <xdr:colOff>797146</xdr:colOff>
      <xdr:row>80</xdr:row>
      <xdr:rowOff>0</xdr:rowOff>
    </xdr:from>
    <xdr:to>
      <xdr:col>68</xdr:col>
      <xdr:colOff>0</xdr:colOff>
      <xdr:row>92</xdr:row>
      <xdr:rowOff>15222</xdr:rowOff>
    </xdr:to>
    <xdr:graphicFrame macro="">
      <xdr:nvGraphicFramePr>
        <xdr:cNvPr id="21" name="Diagrama 20">
          <a:extLst>
            <a:ext uri="{FF2B5EF4-FFF2-40B4-BE49-F238E27FC236}">
              <a16:creationId xmlns:a16="http://schemas.microsoft.com/office/drawing/2014/main" id="{8C101DC8-48EE-4439-989E-CE410561A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86" r:lo="rId87" r:qs="rId88" r:cs="rId89"/>
        </a:graphicData>
      </a:graphic>
    </xdr:graphicFrame>
    <xdr:clientData/>
  </xdr:twoCellAnchor>
  <xdr:twoCellAnchor>
    <xdr:from>
      <xdr:col>69</xdr:col>
      <xdr:colOff>797146</xdr:colOff>
      <xdr:row>80</xdr:row>
      <xdr:rowOff>0</xdr:rowOff>
    </xdr:from>
    <xdr:to>
      <xdr:col>74</xdr:col>
      <xdr:colOff>0</xdr:colOff>
      <xdr:row>92</xdr:row>
      <xdr:rowOff>15223</xdr:rowOff>
    </xdr:to>
    <xdr:graphicFrame macro="">
      <xdr:nvGraphicFramePr>
        <xdr:cNvPr id="22" name="Diagrama 21">
          <a:extLst>
            <a:ext uri="{FF2B5EF4-FFF2-40B4-BE49-F238E27FC236}">
              <a16:creationId xmlns:a16="http://schemas.microsoft.com/office/drawing/2014/main" id="{231E9D39-9316-4F10-945A-C62B81885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91" r:lo="rId92" r:qs="rId93" r:cs="rId94"/>
        </a:graphicData>
      </a:graphic>
    </xdr:graphicFrame>
    <xdr:clientData/>
  </xdr:twoCellAnchor>
  <xdr:twoCellAnchor>
    <xdr:from>
      <xdr:col>16</xdr:col>
      <xdr:colOff>13855</xdr:colOff>
      <xdr:row>102</xdr:row>
      <xdr:rowOff>120323</xdr:rowOff>
    </xdr:from>
    <xdr:to>
      <xdr:col>20</xdr:col>
      <xdr:colOff>1</xdr:colOff>
      <xdr:row>114</xdr:row>
      <xdr:rowOff>135544</xdr:rowOff>
    </xdr:to>
    <xdr:graphicFrame macro="">
      <xdr:nvGraphicFramePr>
        <xdr:cNvPr id="23" name="Diagrama 22">
          <a:extLst>
            <a:ext uri="{FF2B5EF4-FFF2-40B4-BE49-F238E27FC236}">
              <a16:creationId xmlns:a16="http://schemas.microsoft.com/office/drawing/2014/main" id="{F5B535E5-8456-410A-9D9A-28C519B3F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96" r:lo="rId97" r:qs="rId98" r:cs="rId99"/>
        </a:graphicData>
      </a:graphic>
    </xdr:graphicFrame>
    <xdr:clientData/>
  </xdr:twoCellAnchor>
  <xdr:twoCellAnchor>
    <xdr:from>
      <xdr:col>14</xdr:col>
      <xdr:colOff>2881</xdr:colOff>
      <xdr:row>86</xdr:row>
      <xdr:rowOff>174054</xdr:rowOff>
    </xdr:from>
    <xdr:to>
      <xdr:col>16</xdr:col>
      <xdr:colOff>13855</xdr:colOff>
      <xdr:row>108</xdr:row>
      <xdr:rowOff>127933</xdr:rowOff>
    </xdr:to>
    <xdr:cxnSp macro="">
      <xdr:nvCxnSpPr>
        <xdr:cNvPr id="24" name="Conector: angular 23">
          <a:extLst>
            <a:ext uri="{FF2B5EF4-FFF2-40B4-BE49-F238E27FC236}">
              <a16:creationId xmlns:a16="http://schemas.microsoft.com/office/drawing/2014/main" id="{2A6CEC1E-2E39-4710-86E2-23CC7B641933}"/>
            </a:ext>
          </a:extLst>
        </xdr:cNvPr>
        <xdr:cNvCxnSpPr>
          <a:stCxn id="8" idx="3"/>
          <a:endCxn id="23" idx="1"/>
        </xdr:cNvCxnSpPr>
      </xdr:nvCxnSpPr>
      <xdr:spPr>
        <a:xfrm>
          <a:off x="17605081" y="16680879"/>
          <a:ext cx="1534974" cy="422107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35625</xdr:colOff>
      <xdr:row>102</xdr:row>
      <xdr:rowOff>177722</xdr:rowOff>
    </xdr:from>
    <xdr:to>
      <xdr:col>26</xdr:col>
      <xdr:colOff>2968</xdr:colOff>
      <xdr:row>115</xdr:row>
      <xdr:rowOff>7886</xdr:rowOff>
    </xdr:to>
    <xdr:graphicFrame macro="">
      <xdr:nvGraphicFramePr>
        <xdr:cNvPr id="25" name="Diagrama 24">
          <a:extLst>
            <a:ext uri="{FF2B5EF4-FFF2-40B4-BE49-F238E27FC236}">
              <a16:creationId xmlns:a16="http://schemas.microsoft.com/office/drawing/2014/main" id="{260565FF-ED01-4D49-8CBC-9FFBEDAD7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01" r:lo="rId102" r:qs="rId103" r:cs="rId104"/>
        </a:graphicData>
      </a:graphic>
    </xdr:graphicFrame>
    <xdr:clientData/>
  </xdr:twoCellAnchor>
  <xdr:twoCellAnchor>
    <xdr:from>
      <xdr:col>28</xdr:col>
      <xdr:colOff>13854</xdr:colOff>
      <xdr:row>102</xdr:row>
      <xdr:rowOff>177721</xdr:rowOff>
    </xdr:from>
    <xdr:to>
      <xdr:col>32</xdr:col>
      <xdr:colOff>13855</xdr:colOff>
      <xdr:row>115</xdr:row>
      <xdr:rowOff>7886</xdr:rowOff>
    </xdr:to>
    <xdr:graphicFrame macro="">
      <xdr:nvGraphicFramePr>
        <xdr:cNvPr id="26" name="Diagrama 25">
          <a:extLst>
            <a:ext uri="{FF2B5EF4-FFF2-40B4-BE49-F238E27FC236}">
              <a16:creationId xmlns:a16="http://schemas.microsoft.com/office/drawing/2014/main" id="{1787A272-2072-476E-9C22-AE527348C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06" r:lo="rId107" r:qs="rId108" r:cs="rId109"/>
        </a:graphicData>
      </a:graphic>
    </xdr:graphicFrame>
    <xdr:clientData/>
  </xdr:twoCellAnchor>
  <xdr:twoCellAnchor>
    <xdr:from>
      <xdr:col>20</xdr:col>
      <xdr:colOff>1</xdr:colOff>
      <xdr:row>108</xdr:row>
      <xdr:rowOff>127933</xdr:rowOff>
    </xdr:from>
    <xdr:to>
      <xdr:col>22</xdr:col>
      <xdr:colOff>35625</xdr:colOff>
      <xdr:row>109</xdr:row>
      <xdr:rowOff>275</xdr:rowOff>
    </xdr:to>
    <xdr:cxnSp macro="">
      <xdr:nvCxnSpPr>
        <xdr:cNvPr id="27" name="Conector: angular 26">
          <a:extLst>
            <a:ext uri="{FF2B5EF4-FFF2-40B4-BE49-F238E27FC236}">
              <a16:creationId xmlns:a16="http://schemas.microsoft.com/office/drawing/2014/main" id="{0D5AE8B5-DCEB-4F15-B222-A93C1B82DD6E}"/>
            </a:ext>
          </a:extLst>
        </xdr:cNvPr>
        <xdr:cNvCxnSpPr>
          <a:stCxn id="23" idx="3"/>
          <a:endCxn id="25" idx="1"/>
        </xdr:cNvCxnSpPr>
      </xdr:nvCxnSpPr>
      <xdr:spPr>
        <a:xfrm>
          <a:off x="22317076" y="20901958"/>
          <a:ext cx="1559624" cy="6284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2968</xdr:colOff>
      <xdr:row>109</xdr:row>
      <xdr:rowOff>275</xdr:rowOff>
    </xdr:from>
    <xdr:to>
      <xdr:col>28</xdr:col>
      <xdr:colOff>13854</xdr:colOff>
      <xdr:row>109</xdr:row>
      <xdr:rowOff>12975</xdr:rowOff>
    </xdr:to>
    <xdr:cxnSp macro="">
      <xdr:nvCxnSpPr>
        <xdr:cNvPr id="28" name="Conector: angular 27">
          <a:extLst>
            <a:ext uri="{FF2B5EF4-FFF2-40B4-BE49-F238E27FC236}">
              <a16:creationId xmlns:a16="http://schemas.microsoft.com/office/drawing/2014/main" id="{EA56B335-564F-4BC1-A983-388152C9598B}"/>
            </a:ext>
          </a:extLst>
        </xdr:cNvPr>
        <xdr:cNvCxnSpPr>
          <a:stCxn id="25" idx="3"/>
          <a:endCxn id="26" idx="1"/>
        </xdr:cNvCxnSpPr>
      </xdr:nvCxnSpPr>
      <xdr:spPr>
        <a:xfrm>
          <a:off x="26892043" y="20964800"/>
          <a:ext cx="1534886" cy="1270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13855</xdr:colOff>
      <xdr:row>109</xdr:row>
      <xdr:rowOff>275</xdr:rowOff>
    </xdr:from>
    <xdr:to>
      <xdr:col>34</xdr:col>
      <xdr:colOff>16096</xdr:colOff>
      <xdr:row>109</xdr:row>
      <xdr:rowOff>7611</xdr:rowOff>
    </xdr:to>
    <xdr:cxnSp macro="">
      <xdr:nvCxnSpPr>
        <xdr:cNvPr id="29" name="Conector: angular 28">
          <a:extLst>
            <a:ext uri="{FF2B5EF4-FFF2-40B4-BE49-F238E27FC236}">
              <a16:creationId xmlns:a16="http://schemas.microsoft.com/office/drawing/2014/main" id="{4044027E-DD3E-496B-B3A2-1A07F45D5868}"/>
            </a:ext>
          </a:extLst>
        </xdr:cNvPr>
        <xdr:cNvCxnSpPr>
          <a:stCxn id="26" idx="3"/>
          <a:endCxn id="14" idx="1"/>
        </xdr:cNvCxnSpPr>
      </xdr:nvCxnSpPr>
      <xdr:spPr>
        <a:xfrm>
          <a:off x="31474930" y="20964800"/>
          <a:ext cx="1526241" cy="733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19050</xdr:colOff>
      <xdr:row>109</xdr:row>
      <xdr:rowOff>7611</xdr:rowOff>
    </xdr:from>
    <xdr:to>
      <xdr:col>39</xdr:col>
      <xdr:colOff>789526</xdr:colOff>
      <xdr:row>109</xdr:row>
      <xdr:rowOff>20311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79224C96-DCD9-4921-ABEF-66CEDB036960}"/>
            </a:ext>
          </a:extLst>
        </xdr:cNvPr>
        <xdr:cNvCxnSpPr>
          <a:stCxn id="14" idx="3"/>
          <a:endCxn id="15" idx="1"/>
        </xdr:cNvCxnSpPr>
      </xdr:nvCxnSpPr>
      <xdr:spPr>
        <a:xfrm>
          <a:off x="36052125" y="20972136"/>
          <a:ext cx="1503901" cy="1270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109</xdr:row>
      <xdr:rowOff>7611</xdr:rowOff>
    </xdr:from>
    <xdr:to>
      <xdr:col>46</xdr:col>
      <xdr:colOff>16096</xdr:colOff>
      <xdr:row>109</xdr:row>
      <xdr:rowOff>26661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AE50D52B-CB47-4833-90A6-727544631D94}"/>
            </a:ext>
          </a:extLst>
        </xdr:cNvPr>
        <xdr:cNvCxnSpPr>
          <a:stCxn id="15" idx="3"/>
          <a:endCxn id="16" idx="1"/>
        </xdr:cNvCxnSpPr>
      </xdr:nvCxnSpPr>
      <xdr:spPr>
        <a:xfrm>
          <a:off x="40605075" y="20972136"/>
          <a:ext cx="1540096" cy="1905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766834</xdr:colOff>
      <xdr:row>49</xdr:row>
      <xdr:rowOff>7896</xdr:rowOff>
    </xdr:from>
    <xdr:to>
      <xdr:col>22</xdr:col>
      <xdr:colOff>9837</xdr:colOff>
      <xdr:row>67</xdr:row>
      <xdr:rowOff>5985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C41AC53C-52D6-4D5C-8623-1244800A1845}"/>
            </a:ext>
          </a:extLst>
        </xdr:cNvPr>
        <xdr:cNvCxnSpPr>
          <a:stCxn id="2" idx="3"/>
          <a:endCxn id="4" idx="1"/>
        </xdr:cNvCxnSpPr>
      </xdr:nvCxnSpPr>
      <xdr:spPr>
        <a:xfrm>
          <a:off x="22312384" y="9390021"/>
          <a:ext cx="1538528" cy="344613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771431</xdr:colOff>
      <xdr:row>31</xdr:row>
      <xdr:rowOff>172185</xdr:rowOff>
    </xdr:from>
    <xdr:to>
      <xdr:col>27</xdr:col>
      <xdr:colOff>790951</xdr:colOff>
      <xdr:row>49</xdr:row>
      <xdr:rowOff>7916</xdr:rowOff>
    </xdr:to>
    <xdr:cxnSp macro="">
      <xdr:nvCxnSpPr>
        <xdr:cNvPr id="33" name="Conector: angular 32">
          <a:extLst>
            <a:ext uri="{FF2B5EF4-FFF2-40B4-BE49-F238E27FC236}">
              <a16:creationId xmlns:a16="http://schemas.microsoft.com/office/drawing/2014/main" id="{D2AD1E12-A2E9-453D-BDEB-C020C21FD417}"/>
            </a:ext>
          </a:extLst>
        </xdr:cNvPr>
        <xdr:cNvCxnSpPr>
          <a:stCxn id="3" idx="3"/>
          <a:endCxn id="5" idx="1"/>
        </xdr:cNvCxnSpPr>
      </xdr:nvCxnSpPr>
      <xdr:spPr>
        <a:xfrm>
          <a:off x="26888981" y="6106260"/>
          <a:ext cx="1524470" cy="3283781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48</xdr:row>
      <xdr:rowOff>177778</xdr:rowOff>
    </xdr:from>
    <xdr:to>
      <xdr:col>34</xdr:col>
      <xdr:colOff>20679</xdr:colOff>
      <xdr:row>49</xdr:row>
      <xdr:rowOff>7916</xdr:rowOff>
    </xdr:to>
    <xdr:cxnSp macro="">
      <xdr:nvCxnSpPr>
        <xdr:cNvPr id="34" name="Conector: angular 33">
          <a:extLst>
            <a:ext uri="{FF2B5EF4-FFF2-40B4-BE49-F238E27FC236}">
              <a16:creationId xmlns:a16="http://schemas.microsoft.com/office/drawing/2014/main" id="{A431C7E0-36A3-40CC-90B8-87AD2DF2A22E}"/>
            </a:ext>
          </a:extLst>
        </xdr:cNvPr>
        <xdr:cNvCxnSpPr>
          <a:stCxn id="5" idx="3"/>
          <a:endCxn id="6" idx="1"/>
        </xdr:cNvCxnSpPr>
      </xdr:nvCxnSpPr>
      <xdr:spPr>
        <a:xfrm flipV="1">
          <a:off x="31461075" y="9369403"/>
          <a:ext cx="1544679" cy="2063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8497</xdr:colOff>
      <xdr:row>48</xdr:row>
      <xdr:rowOff>177778</xdr:rowOff>
    </xdr:from>
    <xdr:to>
      <xdr:col>40</xdr:col>
      <xdr:colOff>25243</xdr:colOff>
      <xdr:row>49</xdr:row>
      <xdr:rowOff>10137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83348311-42C5-4270-ADC2-D48108DE6BE7}"/>
            </a:ext>
          </a:extLst>
        </xdr:cNvPr>
        <xdr:cNvCxnSpPr>
          <a:stCxn id="6" idx="3"/>
          <a:endCxn id="7" idx="1"/>
        </xdr:cNvCxnSpPr>
      </xdr:nvCxnSpPr>
      <xdr:spPr>
        <a:xfrm>
          <a:off x="36041572" y="9369403"/>
          <a:ext cx="1540746" cy="2285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23452</xdr:colOff>
      <xdr:row>49</xdr:row>
      <xdr:rowOff>3689</xdr:rowOff>
    </xdr:from>
    <xdr:to>
      <xdr:col>46</xdr:col>
      <xdr:colOff>8965</xdr:colOff>
      <xdr:row>49</xdr:row>
      <xdr:rowOff>10137</xdr:rowOff>
    </xdr:to>
    <xdr:cxnSp macro="">
      <xdr:nvCxnSpPr>
        <xdr:cNvPr id="36" name="Conector: angular 35">
          <a:extLst>
            <a:ext uri="{FF2B5EF4-FFF2-40B4-BE49-F238E27FC236}">
              <a16:creationId xmlns:a16="http://schemas.microsoft.com/office/drawing/2014/main" id="{50C3A544-CA1C-47E2-BF43-E035AF8634CB}"/>
            </a:ext>
          </a:extLst>
        </xdr:cNvPr>
        <xdr:cNvCxnSpPr>
          <a:stCxn id="7" idx="3"/>
          <a:endCxn id="11" idx="1"/>
        </xdr:cNvCxnSpPr>
      </xdr:nvCxnSpPr>
      <xdr:spPr>
        <a:xfrm flipV="1">
          <a:off x="40628527" y="9385814"/>
          <a:ext cx="1509513" cy="644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23452</xdr:colOff>
      <xdr:row>49</xdr:row>
      <xdr:rowOff>10137</xdr:rowOff>
    </xdr:from>
    <xdr:to>
      <xdr:col>45</xdr:col>
      <xdr:colOff>793189</xdr:colOff>
      <xdr:row>67</xdr:row>
      <xdr:rowOff>1790</xdr:rowOff>
    </xdr:to>
    <xdr:cxnSp macro="">
      <xdr:nvCxnSpPr>
        <xdr:cNvPr id="37" name="Conector: angular 36">
          <a:extLst>
            <a:ext uri="{FF2B5EF4-FFF2-40B4-BE49-F238E27FC236}">
              <a16:creationId xmlns:a16="http://schemas.microsoft.com/office/drawing/2014/main" id="{8F997202-64B9-4973-9C82-4F8FF59A1BF4}"/>
            </a:ext>
          </a:extLst>
        </xdr:cNvPr>
        <xdr:cNvCxnSpPr>
          <a:stCxn id="7" idx="3"/>
          <a:endCxn id="12" idx="1"/>
        </xdr:cNvCxnSpPr>
      </xdr:nvCxnSpPr>
      <xdr:spPr>
        <a:xfrm>
          <a:off x="40628527" y="9392262"/>
          <a:ext cx="1503162" cy="343970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15551</xdr:colOff>
      <xdr:row>67</xdr:row>
      <xdr:rowOff>19503</xdr:rowOff>
    </xdr:from>
    <xdr:to>
      <xdr:col>46</xdr:col>
      <xdr:colOff>7451</xdr:colOff>
      <xdr:row>86</xdr:row>
      <xdr:rowOff>7829</xdr:rowOff>
    </xdr:to>
    <xdr:cxnSp macro="">
      <xdr:nvCxnSpPr>
        <xdr:cNvPr id="38" name="Conector: angular 37">
          <a:extLst>
            <a:ext uri="{FF2B5EF4-FFF2-40B4-BE49-F238E27FC236}">
              <a16:creationId xmlns:a16="http://schemas.microsoft.com/office/drawing/2014/main" id="{FDA5FCCF-AAD1-4FD4-BF9B-ECD619A29015}"/>
            </a:ext>
          </a:extLst>
        </xdr:cNvPr>
        <xdr:cNvCxnSpPr>
          <a:stCxn id="18" idx="3"/>
          <a:endCxn id="13" idx="1"/>
        </xdr:cNvCxnSpPr>
      </xdr:nvCxnSpPr>
      <xdr:spPr>
        <a:xfrm>
          <a:off x="31476626" y="12849678"/>
          <a:ext cx="10659900" cy="366497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19050</xdr:colOff>
      <xdr:row>109</xdr:row>
      <xdr:rowOff>7611</xdr:rowOff>
    </xdr:from>
    <xdr:to>
      <xdr:col>52</xdr:col>
      <xdr:colOff>6349</xdr:colOff>
      <xdr:row>109</xdr:row>
      <xdr:rowOff>26661</xdr:rowOff>
    </xdr:to>
    <xdr:cxnSp macro="">
      <xdr:nvCxnSpPr>
        <xdr:cNvPr id="39" name="Conector: angular 38">
          <a:extLst>
            <a:ext uri="{FF2B5EF4-FFF2-40B4-BE49-F238E27FC236}">
              <a16:creationId xmlns:a16="http://schemas.microsoft.com/office/drawing/2014/main" id="{A6689526-6503-4FD1-9799-086EB47A1060}"/>
            </a:ext>
          </a:extLst>
        </xdr:cNvPr>
        <xdr:cNvCxnSpPr>
          <a:stCxn id="16" idx="3"/>
          <a:endCxn id="17" idx="1"/>
        </xdr:cNvCxnSpPr>
      </xdr:nvCxnSpPr>
      <xdr:spPr>
        <a:xfrm flipV="1">
          <a:off x="45196125" y="20972136"/>
          <a:ext cx="1511299" cy="1905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</xdr:colOff>
      <xdr:row>48</xdr:row>
      <xdr:rowOff>186916</xdr:rowOff>
    </xdr:from>
    <xdr:to>
      <xdr:col>52</xdr:col>
      <xdr:colOff>10078</xdr:colOff>
      <xdr:row>67</xdr:row>
      <xdr:rowOff>919</xdr:rowOff>
    </xdr:to>
    <xdr:cxnSp macro="">
      <xdr:nvCxnSpPr>
        <xdr:cNvPr id="40" name="Conector: angular 39">
          <a:extLst>
            <a:ext uri="{FF2B5EF4-FFF2-40B4-BE49-F238E27FC236}">
              <a16:creationId xmlns:a16="http://schemas.microsoft.com/office/drawing/2014/main" id="{3B523192-B954-4517-A468-52674D5C9A4C}"/>
            </a:ext>
          </a:extLst>
        </xdr:cNvPr>
        <xdr:cNvCxnSpPr>
          <a:stCxn id="11" idx="3"/>
          <a:endCxn id="19" idx="1"/>
        </xdr:cNvCxnSpPr>
      </xdr:nvCxnSpPr>
      <xdr:spPr>
        <a:xfrm>
          <a:off x="45177076" y="9378541"/>
          <a:ext cx="1534077" cy="345255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20658</xdr:colOff>
      <xdr:row>67</xdr:row>
      <xdr:rowOff>5985</xdr:rowOff>
    </xdr:from>
    <xdr:to>
      <xdr:col>28</xdr:col>
      <xdr:colOff>17666</xdr:colOff>
      <xdr:row>67</xdr:row>
      <xdr:rowOff>19504</xdr:rowOff>
    </xdr:to>
    <xdr:cxnSp macro="">
      <xdr:nvCxnSpPr>
        <xdr:cNvPr id="41" name="Conector: angular 40">
          <a:extLst>
            <a:ext uri="{FF2B5EF4-FFF2-40B4-BE49-F238E27FC236}">
              <a16:creationId xmlns:a16="http://schemas.microsoft.com/office/drawing/2014/main" id="{B17BF229-BCAC-49B0-819E-C801A8693053}"/>
            </a:ext>
          </a:extLst>
        </xdr:cNvPr>
        <xdr:cNvCxnSpPr>
          <a:stCxn id="4" idx="3"/>
          <a:endCxn id="18" idx="1"/>
        </xdr:cNvCxnSpPr>
      </xdr:nvCxnSpPr>
      <xdr:spPr>
        <a:xfrm>
          <a:off x="26909733" y="12836160"/>
          <a:ext cx="1521008" cy="1351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21773</xdr:colOff>
      <xdr:row>67</xdr:row>
      <xdr:rowOff>1013</xdr:rowOff>
    </xdr:from>
    <xdr:to>
      <xdr:col>52</xdr:col>
      <xdr:colOff>10078</xdr:colOff>
      <xdr:row>67</xdr:row>
      <xdr:rowOff>1192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9B8D7458-BE6E-4028-B505-C4E6F5462B16}"/>
            </a:ext>
          </a:extLst>
        </xdr:cNvPr>
        <xdr:cNvCxnSpPr>
          <a:stCxn id="12" idx="3"/>
          <a:endCxn id="19" idx="1"/>
        </xdr:cNvCxnSpPr>
      </xdr:nvCxnSpPr>
      <xdr:spPr>
        <a:xfrm>
          <a:off x="45198848" y="12831188"/>
          <a:ext cx="1512305" cy="17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16567</xdr:colOff>
      <xdr:row>67</xdr:row>
      <xdr:rowOff>4442</xdr:rowOff>
    </xdr:from>
    <xdr:to>
      <xdr:col>58</xdr:col>
      <xdr:colOff>16096</xdr:colOff>
      <xdr:row>67</xdr:row>
      <xdr:rowOff>9525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E3608EFB-8BE8-40AA-BCBC-53309445D6BB}"/>
            </a:ext>
          </a:extLst>
        </xdr:cNvPr>
        <xdr:cNvCxnSpPr>
          <a:stCxn id="19" idx="3"/>
          <a:endCxn id="20" idx="1"/>
        </xdr:cNvCxnSpPr>
      </xdr:nvCxnSpPr>
      <xdr:spPr>
        <a:xfrm>
          <a:off x="49908517" y="12834617"/>
          <a:ext cx="1523529" cy="508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10886</xdr:colOff>
      <xdr:row>86</xdr:row>
      <xdr:rowOff>7611</xdr:rowOff>
    </xdr:from>
    <xdr:to>
      <xdr:col>63</xdr:col>
      <xdr:colOff>789526</xdr:colOff>
      <xdr:row>86</xdr:row>
      <xdr:rowOff>7830</xdr:rowOff>
    </xdr:to>
    <xdr:cxnSp macro="">
      <xdr:nvCxnSpPr>
        <xdr:cNvPr id="44" name="Conector: angular 43">
          <a:extLst>
            <a:ext uri="{FF2B5EF4-FFF2-40B4-BE49-F238E27FC236}">
              <a16:creationId xmlns:a16="http://schemas.microsoft.com/office/drawing/2014/main" id="{F1323348-894C-4842-8184-9EB665205AEE}"/>
            </a:ext>
          </a:extLst>
        </xdr:cNvPr>
        <xdr:cNvCxnSpPr>
          <a:stCxn id="13" idx="3"/>
          <a:endCxn id="21" idx="1"/>
        </xdr:cNvCxnSpPr>
      </xdr:nvCxnSpPr>
      <xdr:spPr>
        <a:xfrm flipV="1">
          <a:off x="45187961" y="16514436"/>
          <a:ext cx="10798940" cy="21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19050</xdr:colOff>
      <xdr:row>67</xdr:row>
      <xdr:rowOff>9526</xdr:rowOff>
    </xdr:from>
    <xdr:to>
      <xdr:col>63</xdr:col>
      <xdr:colOff>789526</xdr:colOff>
      <xdr:row>86</xdr:row>
      <xdr:rowOff>7611</xdr:rowOff>
    </xdr:to>
    <xdr:cxnSp macro="">
      <xdr:nvCxnSpPr>
        <xdr:cNvPr id="45" name="Conector: angular 44">
          <a:extLst>
            <a:ext uri="{FF2B5EF4-FFF2-40B4-BE49-F238E27FC236}">
              <a16:creationId xmlns:a16="http://schemas.microsoft.com/office/drawing/2014/main" id="{F11D0A88-3215-4DD7-A375-F5955088C268}"/>
            </a:ext>
          </a:extLst>
        </xdr:cNvPr>
        <xdr:cNvCxnSpPr>
          <a:stCxn id="20" idx="3"/>
          <a:endCxn id="21" idx="1"/>
        </xdr:cNvCxnSpPr>
      </xdr:nvCxnSpPr>
      <xdr:spPr>
        <a:xfrm>
          <a:off x="54483000" y="12839701"/>
          <a:ext cx="1503901" cy="367473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86</xdr:row>
      <xdr:rowOff>7611</xdr:rowOff>
    </xdr:from>
    <xdr:to>
      <xdr:col>69</xdr:col>
      <xdr:colOff>789526</xdr:colOff>
      <xdr:row>86</xdr:row>
      <xdr:rowOff>20311</xdr:rowOff>
    </xdr:to>
    <xdr:cxnSp macro="">
      <xdr:nvCxnSpPr>
        <xdr:cNvPr id="46" name="Conector: angular 45">
          <a:extLst>
            <a:ext uri="{FF2B5EF4-FFF2-40B4-BE49-F238E27FC236}">
              <a16:creationId xmlns:a16="http://schemas.microsoft.com/office/drawing/2014/main" id="{BA4F1543-549C-4BC9-B9FC-04118AC9E317}"/>
            </a:ext>
          </a:extLst>
        </xdr:cNvPr>
        <xdr:cNvCxnSpPr>
          <a:stCxn id="21" idx="3"/>
          <a:endCxn id="22" idx="1"/>
        </xdr:cNvCxnSpPr>
      </xdr:nvCxnSpPr>
      <xdr:spPr>
        <a:xfrm>
          <a:off x="59178825" y="16514436"/>
          <a:ext cx="1522951" cy="1270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779720</xdr:colOff>
      <xdr:row>86</xdr:row>
      <xdr:rowOff>7611</xdr:rowOff>
    </xdr:from>
    <xdr:to>
      <xdr:col>63</xdr:col>
      <xdr:colOff>789526</xdr:colOff>
      <xdr:row>109</xdr:row>
      <xdr:rowOff>7611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A6E90156-BFB7-4034-A985-CB32662B5690}"/>
            </a:ext>
          </a:extLst>
        </xdr:cNvPr>
        <xdr:cNvCxnSpPr>
          <a:stCxn id="17" idx="3"/>
          <a:endCxn id="21" idx="1"/>
        </xdr:cNvCxnSpPr>
      </xdr:nvCxnSpPr>
      <xdr:spPr>
        <a:xfrm flipV="1">
          <a:off x="49890620" y="16514436"/>
          <a:ext cx="6096281" cy="4457700"/>
        </a:xfrm>
        <a:prstGeom prst="bentConnector3">
          <a:avLst>
            <a:gd name="adj1" fmla="val 8774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14844</xdr:colOff>
      <xdr:row>80</xdr:row>
      <xdr:rowOff>0</xdr:rowOff>
    </xdr:from>
    <xdr:to>
      <xdr:col>80</xdr:col>
      <xdr:colOff>15823</xdr:colOff>
      <xdr:row>91</xdr:row>
      <xdr:rowOff>171208</xdr:rowOff>
    </xdr:to>
    <xdr:graphicFrame macro="">
      <xdr:nvGraphicFramePr>
        <xdr:cNvPr id="48" name="Diagrama 47">
          <a:extLst>
            <a:ext uri="{FF2B5EF4-FFF2-40B4-BE49-F238E27FC236}">
              <a16:creationId xmlns:a16="http://schemas.microsoft.com/office/drawing/2014/main" id="{423D2714-E7D9-48E4-BC78-A236EC8E4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1" r:lo="rId112" r:qs="rId113" r:cs="rId114"/>
        </a:graphicData>
      </a:graphic>
    </xdr:graphicFrame>
    <xdr:clientData/>
  </xdr:twoCellAnchor>
  <xdr:twoCellAnchor>
    <xdr:from>
      <xdr:col>82</xdr:col>
      <xdr:colOff>4392</xdr:colOff>
      <xdr:row>61</xdr:row>
      <xdr:rowOff>10872</xdr:rowOff>
    </xdr:from>
    <xdr:to>
      <xdr:col>86</xdr:col>
      <xdr:colOff>5371</xdr:colOff>
      <xdr:row>72</xdr:row>
      <xdr:rowOff>185054</xdr:rowOff>
    </xdr:to>
    <xdr:graphicFrame macro="">
      <xdr:nvGraphicFramePr>
        <xdr:cNvPr id="49" name="Diagrama 48">
          <a:extLst>
            <a:ext uri="{FF2B5EF4-FFF2-40B4-BE49-F238E27FC236}">
              <a16:creationId xmlns:a16="http://schemas.microsoft.com/office/drawing/2014/main" id="{0763F706-748E-4529-996E-F9B37883C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6" r:lo="rId117" r:qs="rId118" r:cs="rId119"/>
        </a:graphicData>
      </a:graphic>
    </xdr:graphicFrame>
    <xdr:clientData/>
  </xdr:twoCellAnchor>
  <xdr:twoCellAnchor>
    <xdr:from>
      <xdr:col>82</xdr:col>
      <xdr:colOff>9303</xdr:colOff>
      <xdr:row>80</xdr:row>
      <xdr:rowOff>2770</xdr:rowOff>
    </xdr:from>
    <xdr:to>
      <xdr:col>86</xdr:col>
      <xdr:colOff>1</xdr:colOff>
      <xdr:row>91</xdr:row>
      <xdr:rowOff>173385</xdr:rowOff>
    </xdr:to>
    <xdr:graphicFrame macro="">
      <xdr:nvGraphicFramePr>
        <xdr:cNvPr id="50" name="Diagrama 49">
          <a:extLst>
            <a:ext uri="{FF2B5EF4-FFF2-40B4-BE49-F238E27FC236}">
              <a16:creationId xmlns:a16="http://schemas.microsoft.com/office/drawing/2014/main" id="{4AA05B1F-630B-4A35-90EB-6B5209BDC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21" r:lo="rId122" r:qs="rId123" r:cs="rId124"/>
        </a:graphicData>
      </a:graphic>
    </xdr:graphicFrame>
    <xdr:clientData/>
  </xdr:twoCellAnchor>
  <xdr:twoCellAnchor>
    <xdr:from>
      <xdr:col>81</xdr:col>
      <xdr:colOff>775855</xdr:colOff>
      <xdr:row>98</xdr:row>
      <xdr:rowOff>13855</xdr:rowOff>
    </xdr:from>
    <xdr:to>
      <xdr:col>86</xdr:col>
      <xdr:colOff>583</xdr:colOff>
      <xdr:row>110</xdr:row>
      <xdr:rowOff>7131</xdr:rowOff>
    </xdr:to>
    <xdr:graphicFrame macro="">
      <xdr:nvGraphicFramePr>
        <xdr:cNvPr id="51" name="Diagrama 50">
          <a:extLst>
            <a:ext uri="{FF2B5EF4-FFF2-40B4-BE49-F238E27FC236}">
              <a16:creationId xmlns:a16="http://schemas.microsoft.com/office/drawing/2014/main" id="{0E500581-ECD3-4673-B1B0-A5E495D4A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26" r:lo="rId127" r:qs="rId128" r:cs="rId129"/>
        </a:graphicData>
      </a:graphic>
    </xdr:graphicFrame>
    <xdr:clientData/>
  </xdr:twoCellAnchor>
  <xdr:twoCellAnchor>
    <xdr:from>
      <xdr:col>88</xdr:col>
      <xdr:colOff>22850</xdr:colOff>
      <xdr:row>80</xdr:row>
      <xdr:rowOff>20579</xdr:rowOff>
    </xdr:from>
    <xdr:to>
      <xdr:col>92</xdr:col>
      <xdr:colOff>37287</xdr:colOff>
      <xdr:row>92</xdr:row>
      <xdr:rowOff>13856</xdr:rowOff>
    </xdr:to>
    <xdr:graphicFrame macro="">
      <xdr:nvGraphicFramePr>
        <xdr:cNvPr id="52" name="Diagrama 51">
          <a:extLst>
            <a:ext uri="{FF2B5EF4-FFF2-40B4-BE49-F238E27FC236}">
              <a16:creationId xmlns:a16="http://schemas.microsoft.com/office/drawing/2014/main" id="{213E8AFA-0E42-4C70-A9E9-48BCB1381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31" r:lo="rId132" r:qs="rId133" r:cs="rId134"/>
        </a:graphicData>
      </a:graphic>
    </xdr:graphicFrame>
    <xdr:clientData/>
  </xdr:twoCellAnchor>
  <xdr:twoCellAnchor>
    <xdr:from>
      <xdr:col>94</xdr:col>
      <xdr:colOff>1353</xdr:colOff>
      <xdr:row>80</xdr:row>
      <xdr:rowOff>27709</xdr:rowOff>
    </xdr:from>
    <xdr:to>
      <xdr:col>98</xdr:col>
      <xdr:colOff>15790</xdr:colOff>
      <xdr:row>92</xdr:row>
      <xdr:rowOff>20986</xdr:rowOff>
    </xdr:to>
    <xdr:graphicFrame macro="">
      <xdr:nvGraphicFramePr>
        <xdr:cNvPr id="53" name="Diagrama 52">
          <a:extLst>
            <a:ext uri="{FF2B5EF4-FFF2-40B4-BE49-F238E27FC236}">
              <a16:creationId xmlns:a16="http://schemas.microsoft.com/office/drawing/2014/main" id="{0EEFC172-CAEC-46D5-AE98-ADF1FD73D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36" r:lo="rId137" r:qs="rId138" r:cs="rId139"/>
        </a:graphicData>
      </a:graphic>
    </xdr:graphicFrame>
    <xdr:clientData/>
  </xdr:twoCellAnchor>
  <xdr:twoCellAnchor>
    <xdr:from>
      <xdr:col>100</xdr:col>
      <xdr:colOff>27034</xdr:colOff>
      <xdr:row>80</xdr:row>
      <xdr:rowOff>9123</xdr:rowOff>
    </xdr:from>
    <xdr:to>
      <xdr:col>104</xdr:col>
      <xdr:colOff>41471</xdr:colOff>
      <xdr:row>92</xdr:row>
      <xdr:rowOff>2399</xdr:rowOff>
    </xdr:to>
    <xdr:graphicFrame macro="">
      <xdr:nvGraphicFramePr>
        <xdr:cNvPr id="54" name="Diagrama 53">
          <a:extLst>
            <a:ext uri="{FF2B5EF4-FFF2-40B4-BE49-F238E27FC236}">
              <a16:creationId xmlns:a16="http://schemas.microsoft.com/office/drawing/2014/main" id="{BF3AA07E-AEB6-4AAE-8AB9-137F0D44C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41" r:lo="rId142" r:qs="rId143" r:cs="rId144"/>
        </a:graphicData>
      </a:graphic>
    </xdr:graphicFrame>
    <xdr:clientData/>
  </xdr:twoCellAnchor>
  <xdr:twoCellAnchor>
    <xdr:from>
      <xdr:col>74</xdr:col>
      <xdr:colOff>0</xdr:colOff>
      <xdr:row>85</xdr:row>
      <xdr:rowOff>178531</xdr:rowOff>
    </xdr:from>
    <xdr:to>
      <xdr:col>76</xdr:col>
      <xdr:colOff>14844</xdr:colOff>
      <xdr:row>86</xdr:row>
      <xdr:rowOff>7611</xdr:rowOff>
    </xdr:to>
    <xdr:cxnSp macro="">
      <xdr:nvCxnSpPr>
        <xdr:cNvPr id="55" name="Conector: angular 54">
          <a:extLst>
            <a:ext uri="{FF2B5EF4-FFF2-40B4-BE49-F238E27FC236}">
              <a16:creationId xmlns:a16="http://schemas.microsoft.com/office/drawing/2014/main" id="{65FA1B55-CB41-4AD9-8D4C-172DD23ABB55}"/>
            </a:ext>
          </a:extLst>
        </xdr:cNvPr>
        <xdr:cNvCxnSpPr>
          <a:stCxn id="22" idx="3"/>
          <a:endCxn id="48" idx="1"/>
        </xdr:cNvCxnSpPr>
      </xdr:nvCxnSpPr>
      <xdr:spPr>
        <a:xfrm flipV="1">
          <a:off x="63750825" y="16494856"/>
          <a:ext cx="1538844" cy="1958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15823</xdr:colOff>
      <xdr:row>85</xdr:row>
      <xdr:rowOff>178531</xdr:rowOff>
    </xdr:from>
    <xdr:to>
      <xdr:col>82</xdr:col>
      <xdr:colOff>9303</xdr:colOff>
      <xdr:row>85</xdr:row>
      <xdr:rowOff>181004</xdr:rowOff>
    </xdr:to>
    <xdr:cxnSp macro="">
      <xdr:nvCxnSpPr>
        <xdr:cNvPr id="56" name="Conector: angular 55">
          <a:extLst>
            <a:ext uri="{FF2B5EF4-FFF2-40B4-BE49-F238E27FC236}">
              <a16:creationId xmlns:a16="http://schemas.microsoft.com/office/drawing/2014/main" id="{D30A6A89-FF13-40C9-971B-89F060BFB9A4}"/>
            </a:ext>
          </a:extLst>
        </xdr:cNvPr>
        <xdr:cNvCxnSpPr>
          <a:stCxn id="48" idx="3"/>
          <a:endCxn id="50" idx="1"/>
        </xdr:cNvCxnSpPr>
      </xdr:nvCxnSpPr>
      <xdr:spPr>
        <a:xfrm>
          <a:off x="68338648" y="16494856"/>
          <a:ext cx="1517480" cy="247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15823</xdr:colOff>
      <xdr:row>67</xdr:row>
      <xdr:rowOff>5037</xdr:rowOff>
    </xdr:from>
    <xdr:to>
      <xdr:col>82</xdr:col>
      <xdr:colOff>4392</xdr:colOff>
      <xdr:row>85</xdr:row>
      <xdr:rowOff>178531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52098970-CF1B-4C93-87E7-089BBE1E7305}"/>
            </a:ext>
          </a:extLst>
        </xdr:cNvPr>
        <xdr:cNvCxnSpPr>
          <a:stCxn id="48" idx="3"/>
          <a:endCxn id="49" idx="1"/>
        </xdr:cNvCxnSpPr>
      </xdr:nvCxnSpPr>
      <xdr:spPr>
        <a:xfrm flipV="1">
          <a:off x="68338648" y="12835212"/>
          <a:ext cx="1512569" cy="3659644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15823</xdr:colOff>
      <xdr:row>85</xdr:row>
      <xdr:rowOff>178531</xdr:rowOff>
    </xdr:from>
    <xdr:to>
      <xdr:col>81</xdr:col>
      <xdr:colOff>775855</xdr:colOff>
      <xdr:row>104</xdr:row>
      <xdr:rowOff>10493</xdr:rowOff>
    </xdr:to>
    <xdr:cxnSp macro="">
      <xdr:nvCxnSpPr>
        <xdr:cNvPr id="58" name="Conector: angular 57">
          <a:extLst>
            <a:ext uri="{FF2B5EF4-FFF2-40B4-BE49-F238E27FC236}">
              <a16:creationId xmlns:a16="http://schemas.microsoft.com/office/drawing/2014/main" id="{278AE9FD-67D7-4FF3-BD4B-6FCC327672A7}"/>
            </a:ext>
          </a:extLst>
        </xdr:cNvPr>
        <xdr:cNvCxnSpPr>
          <a:stCxn id="48" idx="3"/>
          <a:endCxn id="51" idx="1"/>
        </xdr:cNvCxnSpPr>
      </xdr:nvCxnSpPr>
      <xdr:spPr>
        <a:xfrm>
          <a:off x="68338648" y="16494856"/>
          <a:ext cx="1512507" cy="3518137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17760</xdr:colOff>
      <xdr:row>43</xdr:row>
      <xdr:rowOff>20241</xdr:rowOff>
    </xdr:from>
    <xdr:to>
      <xdr:col>109</xdr:col>
      <xdr:colOff>793259</xdr:colOff>
      <xdr:row>55</xdr:row>
      <xdr:rowOff>7772</xdr:rowOff>
    </xdr:to>
    <xdr:graphicFrame macro="">
      <xdr:nvGraphicFramePr>
        <xdr:cNvPr id="59" name="Diagrama 58">
          <a:extLst>
            <a:ext uri="{FF2B5EF4-FFF2-40B4-BE49-F238E27FC236}">
              <a16:creationId xmlns:a16="http://schemas.microsoft.com/office/drawing/2014/main" id="{B3F858F8-E240-4315-A3F7-30B3ECFEF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46" r:lo="rId147" r:qs="rId148" r:cs="rId149"/>
        </a:graphicData>
      </a:graphic>
    </xdr:graphicFrame>
    <xdr:clientData/>
  </xdr:twoCellAnchor>
  <xdr:twoCellAnchor>
    <xdr:from>
      <xdr:col>106</xdr:col>
      <xdr:colOff>823</xdr:colOff>
      <xdr:row>61</xdr:row>
      <xdr:rowOff>3305</xdr:rowOff>
    </xdr:from>
    <xdr:to>
      <xdr:col>109</xdr:col>
      <xdr:colOff>776322</xdr:colOff>
      <xdr:row>72</xdr:row>
      <xdr:rowOff>177103</xdr:rowOff>
    </xdr:to>
    <xdr:graphicFrame macro="">
      <xdr:nvGraphicFramePr>
        <xdr:cNvPr id="60" name="Diagrama 59">
          <a:extLst>
            <a:ext uri="{FF2B5EF4-FFF2-40B4-BE49-F238E27FC236}">
              <a16:creationId xmlns:a16="http://schemas.microsoft.com/office/drawing/2014/main" id="{2AF1F216-8097-41D6-A9C9-2399390D1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51" r:lo="rId152" r:qs="rId153" r:cs="rId154"/>
        </a:graphicData>
      </a:graphic>
    </xdr:graphicFrame>
    <xdr:clientData/>
  </xdr:twoCellAnchor>
  <xdr:twoCellAnchor>
    <xdr:from>
      <xdr:col>106</xdr:col>
      <xdr:colOff>17760</xdr:colOff>
      <xdr:row>97</xdr:row>
      <xdr:rowOff>20237</xdr:rowOff>
    </xdr:from>
    <xdr:to>
      <xdr:col>109</xdr:col>
      <xdr:colOff>793259</xdr:colOff>
      <xdr:row>109</xdr:row>
      <xdr:rowOff>7769</xdr:rowOff>
    </xdr:to>
    <xdr:graphicFrame macro="">
      <xdr:nvGraphicFramePr>
        <xdr:cNvPr id="61" name="Diagrama 60">
          <a:extLst>
            <a:ext uri="{FF2B5EF4-FFF2-40B4-BE49-F238E27FC236}">
              <a16:creationId xmlns:a16="http://schemas.microsoft.com/office/drawing/2014/main" id="{8BA13109-FB22-4276-AA1A-81EDF112E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56" r:lo="rId157" r:qs="rId158" r:cs="rId159"/>
        </a:graphicData>
      </a:graphic>
    </xdr:graphicFrame>
    <xdr:clientData/>
  </xdr:twoCellAnchor>
  <xdr:twoCellAnchor>
    <xdr:from>
      <xdr:col>106</xdr:col>
      <xdr:colOff>17760</xdr:colOff>
      <xdr:row>115</xdr:row>
      <xdr:rowOff>20238</xdr:rowOff>
    </xdr:from>
    <xdr:to>
      <xdr:col>109</xdr:col>
      <xdr:colOff>793259</xdr:colOff>
      <xdr:row>127</xdr:row>
      <xdr:rowOff>7770</xdr:rowOff>
    </xdr:to>
    <xdr:graphicFrame macro="">
      <xdr:nvGraphicFramePr>
        <xdr:cNvPr id="62" name="Diagrama 61">
          <a:extLst>
            <a:ext uri="{FF2B5EF4-FFF2-40B4-BE49-F238E27FC236}">
              <a16:creationId xmlns:a16="http://schemas.microsoft.com/office/drawing/2014/main" id="{D176A281-6DB2-4873-A54C-29FBBF099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1" r:lo="rId162" r:qs="rId163" r:cs="rId164"/>
        </a:graphicData>
      </a:graphic>
    </xdr:graphicFrame>
    <xdr:clientData/>
  </xdr:twoCellAnchor>
  <xdr:twoCellAnchor>
    <xdr:from>
      <xdr:col>86</xdr:col>
      <xdr:colOff>1</xdr:colOff>
      <xdr:row>85</xdr:row>
      <xdr:rowOff>181211</xdr:rowOff>
    </xdr:from>
    <xdr:to>
      <xdr:col>88</xdr:col>
      <xdr:colOff>22850</xdr:colOff>
      <xdr:row>86</xdr:row>
      <xdr:rowOff>17217</xdr:rowOff>
    </xdr:to>
    <xdr:cxnSp macro="">
      <xdr:nvCxnSpPr>
        <xdr:cNvPr id="63" name="Conector: angular 62">
          <a:extLst>
            <a:ext uri="{FF2B5EF4-FFF2-40B4-BE49-F238E27FC236}">
              <a16:creationId xmlns:a16="http://schemas.microsoft.com/office/drawing/2014/main" id="{E0593726-229B-4898-9C3C-1D23EE3C4523}"/>
            </a:ext>
          </a:extLst>
        </xdr:cNvPr>
        <xdr:cNvCxnSpPr>
          <a:stCxn id="50" idx="3"/>
          <a:endCxn id="52" idx="1"/>
        </xdr:cNvCxnSpPr>
      </xdr:nvCxnSpPr>
      <xdr:spPr>
        <a:xfrm>
          <a:off x="72894826" y="16497536"/>
          <a:ext cx="1546849" cy="2650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583</xdr:colOff>
      <xdr:row>86</xdr:row>
      <xdr:rowOff>17217</xdr:rowOff>
    </xdr:from>
    <xdr:to>
      <xdr:col>88</xdr:col>
      <xdr:colOff>22850</xdr:colOff>
      <xdr:row>104</xdr:row>
      <xdr:rowOff>10493</xdr:rowOff>
    </xdr:to>
    <xdr:cxnSp macro="">
      <xdr:nvCxnSpPr>
        <xdr:cNvPr id="64" name="Conector: angular 63">
          <a:extLst>
            <a:ext uri="{FF2B5EF4-FFF2-40B4-BE49-F238E27FC236}">
              <a16:creationId xmlns:a16="http://schemas.microsoft.com/office/drawing/2014/main" id="{BC561FE1-58AF-4CCE-900F-27D505615994}"/>
            </a:ext>
          </a:extLst>
        </xdr:cNvPr>
        <xdr:cNvCxnSpPr>
          <a:stCxn id="51" idx="3"/>
          <a:endCxn id="52" idx="1"/>
        </xdr:cNvCxnSpPr>
      </xdr:nvCxnSpPr>
      <xdr:spPr>
        <a:xfrm flipV="1">
          <a:off x="72895408" y="16524042"/>
          <a:ext cx="1546267" cy="3488951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5371</xdr:colOff>
      <xdr:row>67</xdr:row>
      <xdr:rowOff>4829</xdr:rowOff>
    </xdr:from>
    <xdr:to>
      <xdr:col>88</xdr:col>
      <xdr:colOff>22850</xdr:colOff>
      <xdr:row>86</xdr:row>
      <xdr:rowOff>17217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F0217080-13B0-4C0D-9E3E-7756BFF15299}"/>
            </a:ext>
          </a:extLst>
        </xdr:cNvPr>
        <xdr:cNvCxnSpPr>
          <a:stCxn id="49" idx="3"/>
          <a:endCxn id="52" idx="1"/>
        </xdr:cNvCxnSpPr>
      </xdr:nvCxnSpPr>
      <xdr:spPr>
        <a:xfrm>
          <a:off x="72900196" y="12835004"/>
          <a:ext cx="1541479" cy="368903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37287</xdr:colOff>
      <xdr:row>86</xdr:row>
      <xdr:rowOff>17217</xdr:rowOff>
    </xdr:from>
    <xdr:to>
      <xdr:col>94</xdr:col>
      <xdr:colOff>1353</xdr:colOff>
      <xdr:row>86</xdr:row>
      <xdr:rowOff>24347</xdr:rowOff>
    </xdr:to>
    <xdr:cxnSp macro="">
      <xdr:nvCxnSpPr>
        <xdr:cNvPr id="66" name="Conector: angular 65">
          <a:extLst>
            <a:ext uri="{FF2B5EF4-FFF2-40B4-BE49-F238E27FC236}">
              <a16:creationId xmlns:a16="http://schemas.microsoft.com/office/drawing/2014/main" id="{CB7AA0B9-9D17-4E29-B792-E20955475374}"/>
            </a:ext>
          </a:extLst>
        </xdr:cNvPr>
        <xdr:cNvCxnSpPr>
          <a:stCxn id="52" idx="3"/>
          <a:endCxn id="53" idx="1"/>
        </xdr:cNvCxnSpPr>
      </xdr:nvCxnSpPr>
      <xdr:spPr>
        <a:xfrm>
          <a:off x="77504112" y="16524042"/>
          <a:ext cx="1488066" cy="713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15790</xdr:colOff>
      <xdr:row>86</xdr:row>
      <xdr:rowOff>5761</xdr:rowOff>
    </xdr:from>
    <xdr:to>
      <xdr:col>100</xdr:col>
      <xdr:colOff>27034</xdr:colOff>
      <xdr:row>86</xdr:row>
      <xdr:rowOff>24347</xdr:rowOff>
    </xdr:to>
    <xdr:cxnSp macro="">
      <xdr:nvCxnSpPr>
        <xdr:cNvPr id="67" name="Conector: angular 66">
          <a:extLst>
            <a:ext uri="{FF2B5EF4-FFF2-40B4-BE49-F238E27FC236}">
              <a16:creationId xmlns:a16="http://schemas.microsoft.com/office/drawing/2014/main" id="{A632F17B-58E4-49F1-B9DE-907871208810}"/>
            </a:ext>
          </a:extLst>
        </xdr:cNvPr>
        <xdr:cNvCxnSpPr>
          <a:stCxn id="53" idx="3"/>
          <a:endCxn id="54" idx="1"/>
        </xdr:cNvCxnSpPr>
      </xdr:nvCxnSpPr>
      <xdr:spPr>
        <a:xfrm flipV="1">
          <a:off x="82292740" y="16512586"/>
          <a:ext cx="1535244" cy="1858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41471</xdr:colOff>
      <xdr:row>49</xdr:row>
      <xdr:rowOff>14006</xdr:rowOff>
    </xdr:from>
    <xdr:to>
      <xdr:col>106</xdr:col>
      <xdr:colOff>17760</xdr:colOff>
      <xdr:row>86</xdr:row>
      <xdr:rowOff>5761</xdr:rowOff>
    </xdr:to>
    <xdr:cxnSp macro="">
      <xdr:nvCxnSpPr>
        <xdr:cNvPr id="68" name="Conector: angular 67">
          <a:extLst>
            <a:ext uri="{FF2B5EF4-FFF2-40B4-BE49-F238E27FC236}">
              <a16:creationId xmlns:a16="http://schemas.microsoft.com/office/drawing/2014/main" id="{EC94810F-3BCE-452B-9C22-4F2565D88111}"/>
            </a:ext>
          </a:extLst>
        </xdr:cNvPr>
        <xdr:cNvCxnSpPr>
          <a:stCxn id="54" idx="3"/>
          <a:endCxn id="59" idx="1"/>
        </xdr:cNvCxnSpPr>
      </xdr:nvCxnSpPr>
      <xdr:spPr>
        <a:xfrm flipV="1">
          <a:off x="86890421" y="9396131"/>
          <a:ext cx="1500289" cy="711645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41471</xdr:colOff>
      <xdr:row>86</xdr:row>
      <xdr:rowOff>5761</xdr:rowOff>
    </xdr:from>
    <xdr:to>
      <xdr:col>106</xdr:col>
      <xdr:colOff>17760</xdr:colOff>
      <xdr:row>121</xdr:row>
      <xdr:rowOff>14004</xdr:rowOff>
    </xdr:to>
    <xdr:cxnSp macro="">
      <xdr:nvCxnSpPr>
        <xdr:cNvPr id="69" name="Conector: angular 68">
          <a:extLst>
            <a:ext uri="{FF2B5EF4-FFF2-40B4-BE49-F238E27FC236}">
              <a16:creationId xmlns:a16="http://schemas.microsoft.com/office/drawing/2014/main" id="{31498136-F12E-401A-B788-F6498D3367D8}"/>
            </a:ext>
          </a:extLst>
        </xdr:cNvPr>
        <xdr:cNvCxnSpPr>
          <a:stCxn id="54" idx="3"/>
          <a:endCxn id="62" idx="1"/>
        </xdr:cNvCxnSpPr>
      </xdr:nvCxnSpPr>
      <xdr:spPr>
        <a:xfrm>
          <a:off x="86890421" y="16512586"/>
          <a:ext cx="1500289" cy="678051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41471</xdr:colOff>
      <xdr:row>86</xdr:row>
      <xdr:rowOff>5761</xdr:rowOff>
    </xdr:from>
    <xdr:to>
      <xdr:col>106</xdr:col>
      <xdr:colOff>17760</xdr:colOff>
      <xdr:row>103</xdr:row>
      <xdr:rowOff>14003</xdr:rowOff>
    </xdr:to>
    <xdr:cxnSp macro="">
      <xdr:nvCxnSpPr>
        <xdr:cNvPr id="70" name="Conector: angular 69">
          <a:extLst>
            <a:ext uri="{FF2B5EF4-FFF2-40B4-BE49-F238E27FC236}">
              <a16:creationId xmlns:a16="http://schemas.microsoft.com/office/drawing/2014/main" id="{6BA9A572-5BED-4181-9553-387FCF789CD5}"/>
            </a:ext>
          </a:extLst>
        </xdr:cNvPr>
        <xdr:cNvCxnSpPr>
          <a:stCxn id="54" idx="3"/>
          <a:endCxn id="61" idx="1"/>
        </xdr:cNvCxnSpPr>
      </xdr:nvCxnSpPr>
      <xdr:spPr>
        <a:xfrm>
          <a:off x="86890421" y="16512586"/>
          <a:ext cx="1500289" cy="330389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41471</xdr:colOff>
      <xdr:row>66</xdr:row>
      <xdr:rowOff>181644</xdr:rowOff>
    </xdr:from>
    <xdr:to>
      <xdr:col>106</xdr:col>
      <xdr:colOff>823</xdr:colOff>
      <xdr:row>86</xdr:row>
      <xdr:rowOff>5761</xdr:rowOff>
    </xdr:to>
    <xdr:cxnSp macro="">
      <xdr:nvCxnSpPr>
        <xdr:cNvPr id="71" name="Conector: angular 70">
          <a:extLst>
            <a:ext uri="{FF2B5EF4-FFF2-40B4-BE49-F238E27FC236}">
              <a16:creationId xmlns:a16="http://schemas.microsoft.com/office/drawing/2014/main" id="{C7AFD8FA-B6EF-4E1D-8EB8-BFE943505344}"/>
            </a:ext>
          </a:extLst>
        </xdr:cNvPr>
        <xdr:cNvCxnSpPr>
          <a:stCxn id="54" idx="3"/>
          <a:endCxn id="60" idx="1"/>
        </xdr:cNvCxnSpPr>
      </xdr:nvCxnSpPr>
      <xdr:spPr>
        <a:xfrm flipV="1">
          <a:off x="86890421" y="12821319"/>
          <a:ext cx="1483352" cy="3691267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503714</xdr:colOff>
      <xdr:row>42</xdr:row>
      <xdr:rowOff>163287</xdr:rowOff>
    </xdr:from>
    <xdr:to>
      <xdr:col>139</xdr:col>
      <xdr:colOff>505286</xdr:colOff>
      <xdr:row>54</xdr:row>
      <xdr:rowOff>118957</xdr:rowOff>
    </xdr:to>
    <xdr:graphicFrame macro="">
      <xdr:nvGraphicFramePr>
        <xdr:cNvPr id="72" name="Diagrama 71">
          <a:extLst>
            <a:ext uri="{FF2B5EF4-FFF2-40B4-BE49-F238E27FC236}">
              <a16:creationId xmlns:a16="http://schemas.microsoft.com/office/drawing/2014/main" id="{EC2B8D12-5304-4138-A908-57F3DBDBB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6" r:lo="rId167" r:qs="rId168" r:cs="rId169"/>
        </a:graphicData>
      </a:graphic>
    </xdr:graphicFrame>
    <xdr:clientData/>
  </xdr:twoCellAnchor>
  <xdr:twoCellAnchor>
    <xdr:from>
      <xdr:col>135</xdr:col>
      <xdr:colOff>553607</xdr:colOff>
      <xdr:row>106</xdr:row>
      <xdr:rowOff>45850</xdr:rowOff>
    </xdr:from>
    <xdr:to>
      <xdr:col>139</xdr:col>
      <xdr:colOff>555179</xdr:colOff>
      <xdr:row>117</xdr:row>
      <xdr:rowOff>161590</xdr:rowOff>
    </xdr:to>
    <xdr:graphicFrame macro="">
      <xdr:nvGraphicFramePr>
        <xdr:cNvPr id="73" name="Diagrama 72">
          <a:extLst>
            <a:ext uri="{FF2B5EF4-FFF2-40B4-BE49-F238E27FC236}">
              <a16:creationId xmlns:a16="http://schemas.microsoft.com/office/drawing/2014/main" id="{8F713FC6-07E1-44D0-BD7F-3DC77CA4D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71" r:lo="rId172" r:qs="rId173" r:cs="rId174"/>
        </a:graphicData>
      </a:graphic>
    </xdr:graphicFrame>
    <xdr:clientData/>
  </xdr:twoCellAnchor>
  <xdr:twoCellAnchor>
    <xdr:from>
      <xdr:col>130</xdr:col>
      <xdr:colOff>259030</xdr:colOff>
      <xdr:row>42</xdr:row>
      <xdr:rowOff>145884</xdr:rowOff>
    </xdr:from>
    <xdr:to>
      <xdr:col>134</xdr:col>
      <xdr:colOff>260602</xdr:colOff>
      <xdr:row>54</xdr:row>
      <xdr:rowOff>139406</xdr:rowOff>
    </xdr:to>
    <xdr:graphicFrame macro="">
      <xdr:nvGraphicFramePr>
        <xdr:cNvPr id="74" name="Diagrama 73">
          <a:extLst>
            <a:ext uri="{FF2B5EF4-FFF2-40B4-BE49-F238E27FC236}">
              <a16:creationId xmlns:a16="http://schemas.microsoft.com/office/drawing/2014/main" id="{BDA7C754-37FE-4551-98E9-438D604CF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76" r:lo="rId177" r:qs="rId178" r:cs="rId179"/>
        </a:graphicData>
      </a:graphic>
    </xdr:graphicFrame>
    <xdr:clientData/>
  </xdr:twoCellAnchor>
  <xdr:twoCellAnchor>
    <xdr:from>
      <xdr:col>129</xdr:col>
      <xdr:colOff>639785</xdr:colOff>
      <xdr:row>106</xdr:row>
      <xdr:rowOff>22924</xdr:rowOff>
    </xdr:from>
    <xdr:to>
      <xdr:col>133</xdr:col>
      <xdr:colOff>641357</xdr:colOff>
      <xdr:row>117</xdr:row>
      <xdr:rowOff>165878</xdr:rowOff>
    </xdr:to>
    <xdr:graphicFrame macro="">
      <xdr:nvGraphicFramePr>
        <xdr:cNvPr id="75" name="Diagrama 74">
          <a:extLst>
            <a:ext uri="{FF2B5EF4-FFF2-40B4-BE49-F238E27FC236}">
              <a16:creationId xmlns:a16="http://schemas.microsoft.com/office/drawing/2014/main" id="{51124E2C-8BF4-4468-97A7-25ECF1F57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81" r:lo="rId182" r:qs="rId183" r:cs="rId184"/>
        </a:graphicData>
      </a:graphic>
    </xdr:graphicFrame>
    <xdr:clientData/>
  </xdr:twoCellAnchor>
  <xdr:twoCellAnchor>
    <xdr:from>
      <xdr:col>117</xdr:col>
      <xdr:colOff>16213</xdr:colOff>
      <xdr:row>79</xdr:row>
      <xdr:rowOff>152284</xdr:rowOff>
    </xdr:from>
    <xdr:to>
      <xdr:col>121</xdr:col>
      <xdr:colOff>12838</xdr:colOff>
      <xdr:row>91</xdr:row>
      <xdr:rowOff>133722</xdr:rowOff>
    </xdr:to>
    <xdr:graphicFrame macro="">
      <xdr:nvGraphicFramePr>
        <xdr:cNvPr id="76" name="Diagrama 75">
          <a:extLst>
            <a:ext uri="{FF2B5EF4-FFF2-40B4-BE49-F238E27FC236}">
              <a16:creationId xmlns:a16="http://schemas.microsoft.com/office/drawing/2014/main" id="{65435C3D-01BC-435B-BBFF-C698BB9C7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86" r:lo="rId187" r:qs="rId188" r:cs="rId189"/>
        </a:graphicData>
      </a:graphic>
    </xdr:graphicFrame>
    <xdr:clientData/>
  </xdr:twoCellAnchor>
  <xdr:twoCellAnchor>
    <xdr:from>
      <xdr:col>122</xdr:col>
      <xdr:colOff>545414</xdr:colOff>
      <xdr:row>42</xdr:row>
      <xdr:rowOff>151126</xdr:rowOff>
    </xdr:from>
    <xdr:to>
      <xdr:col>126</xdr:col>
      <xdr:colOff>542271</xdr:colOff>
      <xdr:row>54</xdr:row>
      <xdr:rowOff>146172</xdr:rowOff>
    </xdr:to>
    <xdr:graphicFrame macro="">
      <xdr:nvGraphicFramePr>
        <xdr:cNvPr id="77" name="Diagrama 76">
          <a:extLst>
            <a:ext uri="{FF2B5EF4-FFF2-40B4-BE49-F238E27FC236}">
              <a16:creationId xmlns:a16="http://schemas.microsoft.com/office/drawing/2014/main" id="{B979E8D9-DACA-4C98-B632-8D37F0F0F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91" r:lo="rId192" r:qs="rId193" r:cs="rId194"/>
        </a:graphicData>
      </a:graphic>
    </xdr:graphicFrame>
    <xdr:clientData/>
  </xdr:twoCellAnchor>
  <xdr:twoCellAnchor>
    <xdr:from>
      <xdr:col>122</xdr:col>
      <xdr:colOff>636582</xdr:colOff>
      <xdr:row>79</xdr:row>
      <xdr:rowOff>145686</xdr:rowOff>
    </xdr:from>
    <xdr:to>
      <xdr:col>126</xdr:col>
      <xdr:colOff>633439</xdr:colOff>
      <xdr:row>91</xdr:row>
      <xdr:rowOff>127124</xdr:rowOff>
    </xdr:to>
    <xdr:graphicFrame macro="">
      <xdr:nvGraphicFramePr>
        <xdr:cNvPr id="78" name="Diagrama 77">
          <a:extLst>
            <a:ext uri="{FF2B5EF4-FFF2-40B4-BE49-F238E27FC236}">
              <a16:creationId xmlns:a16="http://schemas.microsoft.com/office/drawing/2014/main" id="{A9A2B85D-9354-4104-AF30-BD27C3BC1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96" r:lo="rId197" r:qs="rId198" r:cs="rId199"/>
        </a:graphicData>
      </a:graphic>
    </xdr:graphicFrame>
    <xdr:clientData/>
  </xdr:twoCellAnchor>
  <xdr:twoCellAnchor>
    <xdr:from>
      <xdr:col>122</xdr:col>
      <xdr:colOff>536795</xdr:colOff>
      <xdr:row>106</xdr:row>
      <xdr:rowOff>42270</xdr:rowOff>
    </xdr:from>
    <xdr:to>
      <xdr:col>126</xdr:col>
      <xdr:colOff>533652</xdr:colOff>
      <xdr:row>118</xdr:row>
      <xdr:rowOff>37316</xdr:rowOff>
    </xdr:to>
    <xdr:graphicFrame macro="">
      <xdr:nvGraphicFramePr>
        <xdr:cNvPr id="79" name="Diagrama 78">
          <a:extLst>
            <a:ext uri="{FF2B5EF4-FFF2-40B4-BE49-F238E27FC236}">
              <a16:creationId xmlns:a16="http://schemas.microsoft.com/office/drawing/2014/main" id="{6B04B430-0993-421D-8464-522E1B304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01" r:lo="rId202" r:qs="rId203" r:cs="rId204"/>
        </a:graphicData>
      </a:graphic>
    </xdr:graphicFrame>
    <xdr:clientData/>
  </xdr:twoCellAnchor>
  <xdr:twoCellAnchor>
    <xdr:from>
      <xdr:col>141</xdr:col>
      <xdr:colOff>725508</xdr:colOff>
      <xdr:row>78</xdr:row>
      <xdr:rowOff>216394</xdr:rowOff>
    </xdr:from>
    <xdr:to>
      <xdr:col>145</xdr:col>
      <xdr:colOff>717557</xdr:colOff>
      <xdr:row>90</xdr:row>
      <xdr:rowOff>164313</xdr:rowOff>
    </xdr:to>
    <xdr:graphicFrame macro="">
      <xdr:nvGraphicFramePr>
        <xdr:cNvPr id="80" name="Diagrama 79">
          <a:extLst>
            <a:ext uri="{FF2B5EF4-FFF2-40B4-BE49-F238E27FC236}">
              <a16:creationId xmlns:a16="http://schemas.microsoft.com/office/drawing/2014/main" id="{B4A399EC-8518-43F8-98C4-8D6C4CD49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06" r:lo="rId207" r:qs="rId208" r:cs="rId209"/>
        </a:graphicData>
      </a:graphic>
    </xdr:graphicFrame>
    <xdr:clientData/>
  </xdr:twoCellAnchor>
  <xdr:twoCellAnchor>
    <xdr:from>
      <xdr:col>146</xdr:col>
      <xdr:colOff>753175</xdr:colOff>
      <xdr:row>79</xdr:row>
      <xdr:rowOff>4782</xdr:rowOff>
    </xdr:from>
    <xdr:to>
      <xdr:col>150</xdr:col>
      <xdr:colOff>754750</xdr:colOff>
      <xdr:row>90</xdr:row>
      <xdr:rowOff>188559</xdr:rowOff>
    </xdr:to>
    <xdr:graphicFrame macro="">
      <xdr:nvGraphicFramePr>
        <xdr:cNvPr id="81" name="Diagrama 80">
          <a:extLst>
            <a:ext uri="{FF2B5EF4-FFF2-40B4-BE49-F238E27FC236}">
              <a16:creationId xmlns:a16="http://schemas.microsoft.com/office/drawing/2014/main" id="{07E54134-1C74-4A73-AD12-DFC4FFBDE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1" r:lo="rId212" r:qs="rId213" r:cs="rId214"/>
        </a:graphicData>
      </a:graphic>
    </xdr:graphicFrame>
    <xdr:clientData/>
  </xdr:twoCellAnchor>
  <xdr:twoCellAnchor>
    <xdr:from>
      <xdr:col>151</xdr:col>
      <xdr:colOff>743857</xdr:colOff>
      <xdr:row>78</xdr:row>
      <xdr:rowOff>217961</xdr:rowOff>
    </xdr:from>
    <xdr:to>
      <xdr:col>155</xdr:col>
      <xdr:colOff>745432</xdr:colOff>
      <xdr:row>90</xdr:row>
      <xdr:rowOff>179487</xdr:rowOff>
    </xdr:to>
    <xdr:graphicFrame macro="">
      <xdr:nvGraphicFramePr>
        <xdr:cNvPr id="82" name="Diagrama 81">
          <a:extLst>
            <a:ext uri="{FF2B5EF4-FFF2-40B4-BE49-F238E27FC236}">
              <a16:creationId xmlns:a16="http://schemas.microsoft.com/office/drawing/2014/main" id="{1FC16548-A9AB-4B7D-BA3D-5555D8DF6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6" r:lo="rId217" r:qs="rId218" r:cs="rId219"/>
        </a:graphicData>
      </a:graphic>
    </xdr:graphicFrame>
    <xdr:clientData/>
  </xdr:twoCellAnchor>
  <xdr:twoCellAnchor>
    <xdr:from>
      <xdr:col>110</xdr:col>
      <xdr:colOff>2684</xdr:colOff>
      <xdr:row>49</xdr:row>
      <xdr:rowOff>14006</xdr:rowOff>
    </xdr:from>
    <xdr:to>
      <xdr:col>112</xdr:col>
      <xdr:colOff>54428</xdr:colOff>
      <xdr:row>85</xdr:row>
      <xdr:rowOff>152997</xdr:rowOff>
    </xdr:to>
    <xdr:cxnSp macro="">
      <xdr:nvCxnSpPr>
        <xdr:cNvPr id="83" name="Conector: angular 82">
          <a:extLst>
            <a:ext uri="{FF2B5EF4-FFF2-40B4-BE49-F238E27FC236}">
              <a16:creationId xmlns:a16="http://schemas.microsoft.com/office/drawing/2014/main" id="{C1261642-5B9D-414F-929D-CE9BA8B86AD0}"/>
            </a:ext>
          </a:extLst>
        </xdr:cNvPr>
        <xdr:cNvCxnSpPr>
          <a:stCxn id="59" idx="3"/>
          <a:endCxn id="95" idx="1"/>
        </xdr:cNvCxnSpPr>
      </xdr:nvCxnSpPr>
      <xdr:spPr>
        <a:xfrm>
          <a:off x="91423634" y="9396131"/>
          <a:ext cx="1575744" cy="7073191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2684</xdr:colOff>
      <xdr:row>85</xdr:row>
      <xdr:rowOff>152997</xdr:rowOff>
    </xdr:from>
    <xdr:to>
      <xdr:col>112</xdr:col>
      <xdr:colOff>54428</xdr:colOff>
      <xdr:row>121</xdr:row>
      <xdr:rowOff>14004</xdr:rowOff>
    </xdr:to>
    <xdr:cxnSp macro="">
      <xdr:nvCxnSpPr>
        <xdr:cNvPr id="84" name="Conector: angular 83">
          <a:extLst>
            <a:ext uri="{FF2B5EF4-FFF2-40B4-BE49-F238E27FC236}">
              <a16:creationId xmlns:a16="http://schemas.microsoft.com/office/drawing/2014/main" id="{3B8D4AB1-F6EB-46FA-BA3B-58D6C2FF85E0}"/>
            </a:ext>
          </a:extLst>
        </xdr:cNvPr>
        <xdr:cNvCxnSpPr>
          <a:stCxn id="62" idx="3"/>
          <a:endCxn id="95" idx="1"/>
        </xdr:cNvCxnSpPr>
      </xdr:nvCxnSpPr>
      <xdr:spPr>
        <a:xfrm flipV="1">
          <a:off x="91423634" y="16469322"/>
          <a:ext cx="1575744" cy="682378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2684</xdr:colOff>
      <xdr:row>85</xdr:row>
      <xdr:rowOff>152997</xdr:rowOff>
    </xdr:from>
    <xdr:to>
      <xdr:col>112</xdr:col>
      <xdr:colOff>54428</xdr:colOff>
      <xdr:row>103</xdr:row>
      <xdr:rowOff>396</xdr:rowOff>
    </xdr:to>
    <xdr:cxnSp macro="">
      <xdr:nvCxnSpPr>
        <xdr:cNvPr id="85" name="Conector: angular 84">
          <a:extLst>
            <a:ext uri="{FF2B5EF4-FFF2-40B4-BE49-F238E27FC236}">
              <a16:creationId xmlns:a16="http://schemas.microsoft.com/office/drawing/2014/main" id="{69EEB5DF-5E2F-473F-87B2-AFC341832A91}"/>
            </a:ext>
          </a:extLst>
        </xdr:cNvPr>
        <xdr:cNvCxnSpPr>
          <a:stCxn id="61" idx="3"/>
          <a:endCxn id="95" idx="1"/>
        </xdr:cNvCxnSpPr>
      </xdr:nvCxnSpPr>
      <xdr:spPr>
        <a:xfrm flipV="1">
          <a:off x="91423634" y="16469322"/>
          <a:ext cx="1575744" cy="333354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757272</xdr:colOff>
      <xdr:row>66</xdr:row>
      <xdr:rowOff>185454</xdr:rowOff>
    </xdr:from>
    <xdr:to>
      <xdr:col>112</xdr:col>
      <xdr:colOff>54428</xdr:colOff>
      <xdr:row>85</xdr:row>
      <xdr:rowOff>152997</xdr:rowOff>
    </xdr:to>
    <xdr:cxnSp macro="">
      <xdr:nvCxnSpPr>
        <xdr:cNvPr id="86" name="Conector: angular 85">
          <a:extLst>
            <a:ext uri="{FF2B5EF4-FFF2-40B4-BE49-F238E27FC236}">
              <a16:creationId xmlns:a16="http://schemas.microsoft.com/office/drawing/2014/main" id="{F44388ED-E8D6-47F4-ADB4-D416F0CBF75E}"/>
            </a:ext>
          </a:extLst>
        </xdr:cNvPr>
        <xdr:cNvCxnSpPr>
          <a:stCxn id="60" idx="3"/>
          <a:endCxn id="95" idx="1"/>
        </xdr:cNvCxnSpPr>
      </xdr:nvCxnSpPr>
      <xdr:spPr>
        <a:xfrm>
          <a:off x="91416222" y="12825129"/>
          <a:ext cx="1583156" cy="364419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12838</xdr:colOff>
      <xdr:row>85</xdr:row>
      <xdr:rowOff>129601</xdr:rowOff>
    </xdr:from>
    <xdr:to>
      <xdr:col>122</xdr:col>
      <xdr:colOff>636582</xdr:colOff>
      <xdr:row>85</xdr:row>
      <xdr:rowOff>136199</xdr:rowOff>
    </xdr:to>
    <xdr:cxnSp macro="">
      <xdr:nvCxnSpPr>
        <xdr:cNvPr id="87" name="Conector: angular 86">
          <a:extLst>
            <a:ext uri="{FF2B5EF4-FFF2-40B4-BE49-F238E27FC236}">
              <a16:creationId xmlns:a16="http://schemas.microsoft.com/office/drawing/2014/main" id="{C30ED252-6EF9-4E6A-88C8-7831AE6019F3}"/>
            </a:ext>
          </a:extLst>
        </xdr:cNvPr>
        <xdr:cNvCxnSpPr>
          <a:stCxn id="76" idx="3"/>
          <a:endCxn id="78" idx="1"/>
        </xdr:cNvCxnSpPr>
      </xdr:nvCxnSpPr>
      <xdr:spPr>
        <a:xfrm flipV="1">
          <a:off x="99815788" y="16445926"/>
          <a:ext cx="1385744" cy="659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12838</xdr:colOff>
      <xdr:row>85</xdr:row>
      <xdr:rowOff>143003</xdr:rowOff>
    </xdr:from>
    <xdr:to>
      <xdr:col>122</xdr:col>
      <xdr:colOff>536795</xdr:colOff>
      <xdr:row>112</xdr:row>
      <xdr:rowOff>55668</xdr:rowOff>
    </xdr:to>
    <xdr:cxnSp macro="">
      <xdr:nvCxnSpPr>
        <xdr:cNvPr id="88" name="Conector: angular 87">
          <a:extLst>
            <a:ext uri="{FF2B5EF4-FFF2-40B4-BE49-F238E27FC236}">
              <a16:creationId xmlns:a16="http://schemas.microsoft.com/office/drawing/2014/main" id="{AAA72007-DAA7-4539-8D6F-EE57226CDBD4}"/>
            </a:ext>
          </a:extLst>
        </xdr:cNvPr>
        <xdr:cNvCxnSpPr>
          <a:stCxn id="76" idx="3"/>
          <a:endCxn id="79" idx="1"/>
        </xdr:cNvCxnSpPr>
      </xdr:nvCxnSpPr>
      <xdr:spPr>
        <a:xfrm>
          <a:off x="99815788" y="16459328"/>
          <a:ext cx="1285957" cy="513236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12838</xdr:colOff>
      <xdr:row>48</xdr:row>
      <xdr:rowOff>148649</xdr:rowOff>
    </xdr:from>
    <xdr:to>
      <xdr:col>122</xdr:col>
      <xdr:colOff>545414</xdr:colOff>
      <xdr:row>85</xdr:row>
      <xdr:rowOff>136199</xdr:rowOff>
    </xdr:to>
    <xdr:cxnSp macro="">
      <xdr:nvCxnSpPr>
        <xdr:cNvPr id="89" name="Conector: angular 88">
          <a:extLst>
            <a:ext uri="{FF2B5EF4-FFF2-40B4-BE49-F238E27FC236}">
              <a16:creationId xmlns:a16="http://schemas.microsoft.com/office/drawing/2014/main" id="{72930D1A-2281-4634-B823-CDA4A340293C}"/>
            </a:ext>
          </a:extLst>
        </xdr:cNvPr>
        <xdr:cNvCxnSpPr>
          <a:stCxn id="76" idx="3"/>
          <a:endCxn id="77" idx="1"/>
        </xdr:cNvCxnSpPr>
      </xdr:nvCxnSpPr>
      <xdr:spPr>
        <a:xfrm flipV="1">
          <a:off x="99815788" y="9340274"/>
          <a:ext cx="1294576" cy="711225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183058</xdr:colOff>
      <xdr:row>79</xdr:row>
      <xdr:rowOff>6030</xdr:rowOff>
    </xdr:from>
    <xdr:to>
      <xdr:col>161</xdr:col>
      <xdr:colOff>184633</xdr:colOff>
      <xdr:row>91</xdr:row>
      <xdr:rowOff>893</xdr:rowOff>
    </xdr:to>
    <xdr:graphicFrame macro="">
      <xdr:nvGraphicFramePr>
        <xdr:cNvPr id="90" name="Diagrama 89">
          <a:extLst>
            <a:ext uri="{FF2B5EF4-FFF2-40B4-BE49-F238E27FC236}">
              <a16:creationId xmlns:a16="http://schemas.microsoft.com/office/drawing/2014/main" id="{E273450A-E5E2-4889-AD1B-7BD235A71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21" r:lo="rId222" r:qs="rId223" r:cs="rId224"/>
        </a:graphicData>
      </a:graphic>
    </xdr:graphicFrame>
    <xdr:clientData/>
  </xdr:twoCellAnchor>
  <xdr:twoCellAnchor>
    <xdr:from>
      <xdr:col>139</xdr:col>
      <xdr:colOff>555179</xdr:colOff>
      <xdr:row>84</xdr:row>
      <xdr:rowOff>169716</xdr:rowOff>
    </xdr:from>
    <xdr:to>
      <xdr:col>141</xdr:col>
      <xdr:colOff>725508</xdr:colOff>
      <xdr:row>112</xdr:row>
      <xdr:rowOff>24345</xdr:rowOff>
    </xdr:to>
    <xdr:cxnSp macro="">
      <xdr:nvCxnSpPr>
        <xdr:cNvPr id="91" name="Conector: angular 90">
          <a:extLst>
            <a:ext uri="{FF2B5EF4-FFF2-40B4-BE49-F238E27FC236}">
              <a16:creationId xmlns:a16="http://schemas.microsoft.com/office/drawing/2014/main" id="{382CA448-CEE0-4734-98A4-E373E1BC2A43}"/>
            </a:ext>
          </a:extLst>
        </xdr:cNvPr>
        <xdr:cNvCxnSpPr>
          <a:stCxn id="73" idx="3"/>
          <a:endCxn id="80" idx="1"/>
        </xdr:cNvCxnSpPr>
      </xdr:nvCxnSpPr>
      <xdr:spPr>
        <a:xfrm flipV="1">
          <a:off x="114217004" y="16295541"/>
          <a:ext cx="1694329" cy="526482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139</xdr:col>
      <xdr:colOff>505286</xdr:colOff>
      <xdr:row>48</xdr:row>
      <xdr:rowOff>141122</xdr:rowOff>
    </xdr:from>
    <xdr:to>
      <xdr:col>141</xdr:col>
      <xdr:colOff>725508</xdr:colOff>
      <xdr:row>84</xdr:row>
      <xdr:rowOff>169716</xdr:rowOff>
    </xdr:to>
    <xdr:cxnSp macro="">
      <xdr:nvCxnSpPr>
        <xdr:cNvPr id="92" name="Conector: angular 91">
          <a:extLst>
            <a:ext uri="{FF2B5EF4-FFF2-40B4-BE49-F238E27FC236}">
              <a16:creationId xmlns:a16="http://schemas.microsoft.com/office/drawing/2014/main" id="{6A2BED93-99DF-440F-8854-98D7673F8390}"/>
            </a:ext>
          </a:extLst>
        </xdr:cNvPr>
        <xdr:cNvCxnSpPr>
          <a:stCxn id="72" idx="3"/>
          <a:endCxn id="80" idx="1"/>
        </xdr:cNvCxnSpPr>
      </xdr:nvCxnSpPr>
      <xdr:spPr>
        <a:xfrm>
          <a:off x="114167111" y="9332747"/>
          <a:ext cx="1744222" cy="6962794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126</xdr:col>
      <xdr:colOff>542271</xdr:colOff>
      <xdr:row>48</xdr:row>
      <xdr:rowOff>142645</xdr:rowOff>
    </xdr:from>
    <xdr:to>
      <xdr:col>130</xdr:col>
      <xdr:colOff>259030</xdr:colOff>
      <xdr:row>48</xdr:row>
      <xdr:rowOff>148649</xdr:rowOff>
    </xdr:to>
    <xdr:cxnSp macro="">
      <xdr:nvCxnSpPr>
        <xdr:cNvPr id="93" name="Conector: angular 92">
          <a:extLst>
            <a:ext uri="{FF2B5EF4-FFF2-40B4-BE49-F238E27FC236}">
              <a16:creationId xmlns:a16="http://schemas.microsoft.com/office/drawing/2014/main" id="{44840786-A46F-4848-B35E-764382710B49}"/>
            </a:ext>
          </a:extLst>
        </xdr:cNvPr>
        <xdr:cNvCxnSpPr>
          <a:cxnSpLocks/>
          <a:stCxn id="77" idx="3"/>
          <a:endCxn id="74" idx="1"/>
        </xdr:cNvCxnSpPr>
      </xdr:nvCxnSpPr>
      <xdr:spPr>
        <a:xfrm flipV="1">
          <a:off x="104155221" y="9334270"/>
          <a:ext cx="2764759" cy="6004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126</xdr:col>
      <xdr:colOff>533652</xdr:colOff>
      <xdr:row>112</xdr:row>
      <xdr:rowOff>15026</xdr:rowOff>
    </xdr:from>
    <xdr:to>
      <xdr:col>129</xdr:col>
      <xdr:colOff>639785</xdr:colOff>
      <xdr:row>112</xdr:row>
      <xdr:rowOff>55668</xdr:rowOff>
    </xdr:to>
    <xdr:cxnSp macro="">
      <xdr:nvCxnSpPr>
        <xdr:cNvPr id="94" name="Conector: angular 93">
          <a:extLst>
            <a:ext uri="{FF2B5EF4-FFF2-40B4-BE49-F238E27FC236}">
              <a16:creationId xmlns:a16="http://schemas.microsoft.com/office/drawing/2014/main" id="{956C2EA0-4F1F-46F5-8A37-1DB554213457}"/>
            </a:ext>
          </a:extLst>
        </xdr:cNvPr>
        <xdr:cNvCxnSpPr>
          <a:cxnSpLocks/>
          <a:stCxn id="79" idx="3"/>
          <a:endCxn id="75" idx="1"/>
        </xdr:cNvCxnSpPr>
      </xdr:nvCxnSpPr>
      <xdr:spPr>
        <a:xfrm flipV="1">
          <a:off x="104146602" y="21551051"/>
          <a:ext cx="2392133" cy="4064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54428</xdr:colOff>
      <xdr:row>79</xdr:row>
      <xdr:rowOff>163286</xdr:rowOff>
    </xdr:from>
    <xdr:to>
      <xdr:col>116</xdr:col>
      <xdr:colOff>56003</xdr:colOff>
      <xdr:row>91</xdr:row>
      <xdr:rowOff>156315</xdr:rowOff>
    </xdr:to>
    <xdr:graphicFrame macro="">
      <xdr:nvGraphicFramePr>
        <xdr:cNvPr id="95" name="Diagrama 94">
          <a:extLst>
            <a:ext uri="{FF2B5EF4-FFF2-40B4-BE49-F238E27FC236}">
              <a16:creationId xmlns:a16="http://schemas.microsoft.com/office/drawing/2014/main" id="{A3D801C4-C766-4263-BDF8-60D655D51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26" r:lo="rId227" r:qs="rId228" r:cs="rId229"/>
        </a:graphicData>
      </a:graphic>
    </xdr:graphicFrame>
    <xdr:clientData/>
  </xdr:twoCellAnchor>
  <xdr:twoCellAnchor>
    <xdr:from>
      <xdr:col>134</xdr:col>
      <xdr:colOff>260602</xdr:colOff>
      <xdr:row>48</xdr:row>
      <xdr:rowOff>141122</xdr:rowOff>
    </xdr:from>
    <xdr:to>
      <xdr:col>135</xdr:col>
      <xdr:colOff>503714</xdr:colOff>
      <xdr:row>48</xdr:row>
      <xdr:rowOff>142645</xdr:rowOff>
    </xdr:to>
    <xdr:cxnSp macro="">
      <xdr:nvCxnSpPr>
        <xdr:cNvPr id="96" name="Conector: angular 95">
          <a:extLst>
            <a:ext uri="{FF2B5EF4-FFF2-40B4-BE49-F238E27FC236}">
              <a16:creationId xmlns:a16="http://schemas.microsoft.com/office/drawing/2014/main" id="{79150A82-2993-45FF-AB65-C01D6DBDBD31}"/>
            </a:ext>
          </a:extLst>
        </xdr:cNvPr>
        <xdr:cNvCxnSpPr>
          <a:cxnSpLocks/>
          <a:stCxn id="74" idx="3"/>
          <a:endCxn id="72" idx="1"/>
        </xdr:cNvCxnSpPr>
      </xdr:nvCxnSpPr>
      <xdr:spPr>
        <a:xfrm flipV="1">
          <a:off x="110112427" y="9332747"/>
          <a:ext cx="1005112" cy="152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133</xdr:col>
      <xdr:colOff>641357</xdr:colOff>
      <xdr:row>112</xdr:row>
      <xdr:rowOff>15026</xdr:rowOff>
    </xdr:from>
    <xdr:to>
      <xdr:col>135</xdr:col>
      <xdr:colOff>553607</xdr:colOff>
      <xdr:row>112</xdr:row>
      <xdr:rowOff>24345</xdr:rowOff>
    </xdr:to>
    <xdr:cxnSp macro="">
      <xdr:nvCxnSpPr>
        <xdr:cNvPr id="97" name="Conector: angular 96">
          <a:extLst>
            <a:ext uri="{FF2B5EF4-FFF2-40B4-BE49-F238E27FC236}">
              <a16:creationId xmlns:a16="http://schemas.microsoft.com/office/drawing/2014/main" id="{3DAADA77-1C50-4272-987A-838A7608C93F}"/>
            </a:ext>
          </a:extLst>
        </xdr:cNvPr>
        <xdr:cNvCxnSpPr>
          <a:cxnSpLocks/>
          <a:stCxn id="75" idx="3"/>
          <a:endCxn id="73" idx="1"/>
        </xdr:cNvCxnSpPr>
      </xdr:nvCxnSpPr>
      <xdr:spPr>
        <a:xfrm>
          <a:off x="109731182" y="21551051"/>
          <a:ext cx="1436250" cy="931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717557</xdr:colOff>
      <xdr:row>84</xdr:row>
      <xdr:rowOff>171983</xdr:rowOff>
    </xdr:from>
    <xdr:to>
      <xdr:col>146</xdr:col>
      <xdr:colOff>753175</xdr:colOff>
      <xdr:row>84</xdr:row>
      <xdr:rowOff>185116</xdr:rowOff>
    </xdr:to>
    <xdr:cxnSp macro="">
      <xdr:nvCxnSpPr>
        <xdr:cNvPr id="98" name="Conector: angular 97">
          <a:extLst>
            <a:ext uri="{FF2B5EF4-FFF2-40B4-BE49-F238E27FC236}">
              <a16:creationId xmlns:a16="http://schemas.microsoft.com/office/drawing/2014/main" id="{4FD00188-0351-4FF8-9934-79A8E291C5F5}"/>
            </a:ext>
          </a:extLst>
        </xdr:cNvPr>
        <xdr:cNvCxnSpPr>
          <a:stCxn id="80" idx="3"/>
          <a:endCxn id="81" idx="1"/>
        </xdr:cNvCxnSpPr>
      </xdr:nvCxnSpPr>
      <xdr:spPr>
        <a:xfrm>
          <a:off x="118951382" y="16297808"/>
          <a:ext cx="797618" cy="1313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126</xdr:col>
      <xdr:colOff>533652</xdr:colOff>
      <xdr:row>85</xdr:row>
      <xdr:rowOff>129601</xdr:rowOff>
    </xdr:from>
    <xdr:to>
      <xdr:col>126</xdr:col>
      <xdr:colOff>633439</xdr:colOff>
      <xdr:row>112</xdr:row>
      <xdr:rowOff>53400</xdr:rowOff>
    </xdr:to>
    <xdr:cxnSp macro="">
      <xdr:nvCxnSpPr>
        <xdr:cNvPr id="99" name="Conector: angular 98">
          <a:extLst>
            <a:ext uri="{FF2B5EF4-FFF2-40B4-BE49-F238E27FC236}">
              <a16:creationId xmlns:a16="http://schemas.microsoft.com/office/drawing/2014/main" id="{7E35995F-8C72-4679-9FF0-DEFC07044136}"/>
            </a:ext>
          </a:extLst>
        </xdr:cNvPr>
        <xdr:cNvCxnSpPr>
          <a:stCxn id="79" idx="3"/>
          <a:endCxn id="78" idx="3"/>
        </xdr:cNvCxnSpPr>
      </xdr:nvCxnSpPr>
      <xdr:spPr>
        <a:xfrm flipV="1">
          <a:off x="104146602" y="16445926"/>
          <a:ext cx="99787" cy="5143499"/>
        </a:xfrm>
        <a:prstGeom prst="bentConnector3">
          <a:avLst>
            <a:gd name="adj1" fmla="val 656356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56003</xdr:colOff>
      <xdr:row>85</xdr:row>
      <xdr:rowOff>143003</xdr:rowOff>
    </xdr:from>
    <xdr:to>
      <xdr:col>117</xdr:col>
      <xdr:colOff>16213</xdr:colOff>
      <xdr:row>85</xdr:row>
      <xdr:rowOff>159800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E33AC88F-5203-4CEA-8E4C-965175C6957B}"/>
            </a:ext>
          </a:extLst>
        </xdr:cNvPr>
        <xdr:cNvCxnSpPr>
          <a:stCxn id="95" idx="3"/>
          <a:endCxn id="76" idx="1"/>
        </xdr:cNvCxnSpPr>
      </xdr:nvCxnSpPr>
      <xdr:spPr>
        <a:xfrm flipV="1">
          <a:off x="96048953" y="16459328"/>
          <a:ext cx="722210" cy="16797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150</xdr:col>
      <xdr:colOff>754750</xdr:colOff>
      <xdr:row>84</xdr:row>
      <xdr:rowOff>176102</xdr:rowOff>
    </xdr:from>
    <xdr:to>
      <xdr:col>151</xdr:col>
      <xdr:colOff>743857</xdr:colOff>
      <xdr:row>84</xdr:row>
      <xdr:rowOff>185967</xdr:rowOff>
    </xdr:to>
    <xdr:cxnSp macro="">
      <xdr:nvCxnSpPr>
        <xdr:cNvPr id="101" name="Conector: angular 100">
          <a:extLst>
            <a:ext uri="{FF2B5EF4-FFF2-40B4-BE49-F238E27FC236}">
              <a16:creationId xmlns:a16="http://schemas.microsoft.com/office/drawing/2014/main" id="{02815A56-254A-4B7B-B577-0F8C3862039B}"/>
            </a:ext>
          </a:extLst>
        </xdr:cNvPr>
        <xdr:cNvCxnSpPr>
          <a:stCxn id="81" idx="3"/>
          <a:endCxn id="82" idx="1"/>
        </xdr:cNvCxnSpPr>
      </xdr:nvCxnSpPr>
      <xdr:spPr>
        <a:xfrm flipV="1">
          <a:off x="122798575" y="16301927"/>
          <a:ext cx="751107" cy="986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155</xdr:col>
      <xdr:colOff>745432</xdr:colOff>
      <xdr:row>84</xdr:row>
      <xdr:rowOff>176102</xdr:rowOff>
    </xdr:from>
    <xdr:to>
      <xdr:col>157</xdr:col>
      <xdr:colOff>183058</xdr:colOff>
      <xdr:row>84</xdr:row>
      <xdr:rowOff>188008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2FB856F6-1CDA-48DC-AF3A-CB8997494FD9}"/>
            </a:ext>
          </a:extLst>
        </xdr:cNvPr>
        <xdr:cNvCxnSpPr>
          <a:stCxn id="82" idx="3"/>
          <a:endCxn id="90" idx="1"/>
        </xdr:cNvCxnSpPr>
      </xdr:nvCxnSpPr>
      <xdr:spPr>
        <a:xfrm>
          <a:off x="126599257" y="16301927"/>
          <a:ext cx="961626" cy="1190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391885</xdr:colOff>
      <xdr:row>8</xdr:row>
      <xdr:rowOff>182607</xdr:rowOff>
    </xdr:from>
    <xdr:to>
      <xdr:col>7</xdr:col>
      <xdr:colOff>1102178</xdr:colOff>
      <xdr:row>23</xdr:row>
      <xdr:rowOff>49801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D597E1-70F8-4767-B43E-E09564DEC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642471</xdr:colOff>
      <xdr:row>21</xdr:row>
      <xdr:rowOff>17930</xdr:rowOff>
    </xdr:from>
    <xdr:to>
      <xdr:col>16</xdr:col>
      <xdr:colOff>1135529</xdr:colOff>
      <xdr:row>36</xdr:row>
      <xdr:rowOff>86659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484D89-D7F6-62A7-2D87-CF04F1172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0CC83D-F832-4B28-AAB1-535094CDEE8B}" name="Tabla1" displayName="Tabla1" ref="C119:C126" totalsRowShown="0">
  <autoFilter ref="C119:C126" xr:uid="{F7DE61E0-B10D-44B3-A9E9-212140F30FE6}"/>
  <tableColumns count="1">
    <tableColumn id="1" xr3:uid="{693634BE-81F5-42CA-B795-92CD1440C337}" name="INTEGRANTES DEL PROYECTO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A8A968-3F98-4CF9-8E15-84AF080BE00D}" name="Tabla13" displayName="Tabla13" ref="C90:C96" totalsRowShown="0">
  <autoFilter ref="C90:C96" xr:uid="{F7DE61E0-B10D-44B3-A9E9-212140F30FE6}"/>
  <tableColumns count="1">
    <tableColumn id="1" xr3:uid="{BE09018A-81A7-41A6-B54E-3D3247563CBE}" name="INTEGRANTES DEL PROYECTO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7BE8EF-EFCB-40BF-9089-4844430D7D81}" name="Tabla14" displayName="Tabla14" ref="C119:C126" totalsRowShown="0">
  <autoFilter ref="C119:C126" xr:uid="{F7DE61E0-B10D-44B3-A9E9-212140F30FE6}"/>
  <tableColumns count="1">
    <tableColumn id="1" xr3:uid="{BAB8D8E2-33A5-4588-96F8-AF0364B1F4E8}" name="INTEGRANTES DEL PROYECT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77CC8-201C-4F17-B7E2-DD466C47433A}">
  <sheetPr>
    <pageSetUpPr fitToPage="1"/>
  </sheetPr>
  <dimension ref="A1"/>
  <sheetViews>
    <sheetView showGridLines="0" topLeftCell="A19" zoomScale="55" zoomScaleNormal="55" workbookViewId="0">
      <pane xSplit="5388" topLeftCell="B1" activePane="topRight"/>
      <selection activeCell="B1" sqref="B1"/>
      <selection pane="topRight" activeCell="AT106" sqref="AT106"/>
    </sheetView>
  </sheetViews>
  <sheetFormatPr baseColWidth="10" defaultColWidth="11.44140625" defaultRowHeight="14.4" x14ac:dyDescent="0.3"/>
  <cols>
    <col min="8" max="8" width="22.5546875" customWidth="1"/>
    <col min="11" max="11" width="11.44140625" customWidth="1"/>
  </cols>
  <sheetData/>
  <pageMargins left="0.7" right="0.7" top="0.75" bottom="0.75" header="0.3" footer="0.3"/>
  <pageSetup paperSize="190" scale="24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EED0-C612-43B1-A618-FA17CA828362}">
  <dimension ref="A1:M126"/>
  <sheetViews>
    <sheetView showGridLines="0" topLeftCell="B1" zoomScale="44" zoomScaleNormal="40" workbookViewId="0">
      <pane ySplit="4" topLeftCell="A16" activePane="bottomLeft" state="frozen"/>
      <selection activeCell="C2" sqref="C2"/>
      <selection pane="bottomLeft" activeCell="C2" sqref="C2"/>
    </sheetView>
  </sheetViews>
  <sheetFormatPr baseColWidth="10" defaultColWidth="19.88671875" defaultRowHeight="14.4" x14ac:dyDescent="0.3"/>
  <cols>
    <col min="1" max="1" width="4.44140625" customWidth="1"/>
    <col min="2" max="2" width="4.6640625" bestFit="1" customWidth="1"/>
    <col min="3" max="3" width="96.109375" bestFit="1" customWidth="1"/>
    <col min="4" max="5" width="20.21875" style="1" bestFit="1" customWidth="1"/>
    <col min="6" max="7" width="21.33203125" style="1" bestFit="1" customWidth="1"/>
    <col min="8" max="8" width="20.21875" bestFit="1" customWidth="1"/>
    <col min="9" max="9" width="29.109375" bestFit="1" customWidth="1"/>
    <col min="10" max="10" width="48" style="1" bestFit="1" customWidth="1"/>
  </cols>
  <sheetData>
    <row r="1" spans="2:13" x14ac:dyDescent="0.3">
      <c r="C1" s="16" t="s">
        <v>0</v>
      </c>
      <c r="D1" s="17">
        <v>44403</v>
      </c>
      <c r="I1" s="95">
        <f>(SUM(I6:I26)+SUM(I29:I37))/COUNT(I6:I68)</f>
        <v>0.46984126984126978</v>
      </c>
      <c r="J1" s="96">
        <f>SUM(I6:I26)</f>
        <v>20.9</v>
      </c>
    </row>
    <row r="2" spans="2:13" x14ac:dyDescent="0.3">
      <c r="C2" s="16" t="s">
        <v>1</v>
      </c>
      <c r="D2" s="17">
        <v>45503</v>
      </c>
    </row>
    <row r="3" spans="2:13" x14ac:dyDescent="0.3">
      <c r="C3" s="15"/>
    </row>
    <row r="4" spans="2:13" ht="15.6" x14ac:dyDescent="0.3">
      <c r="B4" s="108" t="s">
        <v>2</v>
      </c>
      <c r="C4" s="108"/>
      <c r="D4" s="22" t="s">
        <v>3</v>
      </c>
      <c r="E4" s="22" t="s">
        <v>4</v>
      </c>
      <c r="F4" s="22" t="s">
        <v>5</v>
      </c>
      <c r="G4" s="22" t="s">
        <v>6</v>
      </c>
      <c r="H4" s="22" t="s">
        <v>7</v>
      </c>
      <c r="I4" s="22" t="s">
        <v>8</v>
      </c>
      <c r="J4" s="23" t="s">
        <v>9</v>
      </c>
      <c r="K4" s="4" t="s">
        <v>10</v>
      </c>
      <c r="L4" s="4" t="s">
        <v>11</v>
      </c>
      <c r="M4" s="4" t="s">
        <v>12</v>
      </c>
    </row>
    <row r="5" spans="2:13" x14ac:dyDescent="0.3">
      <c r="B5" s="39" t="str">
        <f>"1."&amp;COUNTBLANK(A$5:A5)-1</f>
        <v>1.0</v>
      </c>
      <c r="C5" s="39" t="str">
        <f>B5&amp;" "&amp;"REALIZAR LA FORMULACIÓN DEL PROYECTO"</f>
        <v>1.0 REALIZAR LA FORMULACIÓN DEL PROYECTO</v>
      </c>
      <c r="D5" s="14"/>
      <c r="E5" s="14"/>
      <c r="F5" s="14"/>
      <c r="G5" s="14"/>
      <c r="H5" s="14"/>
      <c r="I5" s="51">
        <f>SUM(I6:I26)/COUNT(I6:I26)</f>
        <v>0.99523809523809514</v>
      </c>
      <c r="J5" s="24"/>
      <c r="K5" s="17">
        <v>44403</v>
      </c>
      <c r="L5" s="25">
        <f>SUM(L6:L26)</f>
        <v>125</v>
      </c>
      <c r="M5" s="17">
        <f>M26</f>
        <v>44528</v>
      </c>
    </row>
    <row r="6" spans="2:13" x14ac:dyDescent="0.3">
      <c r="B6" s="61" t="str">
        <f>"1."&amp;COUNTBLANK(A$5:A6)-1</f>
        <v>1.1</v>
      </c>
      <c r="C6" s="61" t="s">
        <v>157</v>
      </c>
      <c r="D6" s="97" t="s">
        <v>14</v>
      </c>
      <c r="E6" s="98" t="s">
        <v>19</v>
      </c>
      <c r="F6" s="97" t="s">
        <v>15</v>
      </c>
      <c r="G6" s="97" t="s">
        <v>17</v>
      </c>
      <c r="H6" s="97" t="s">
        <v>18</v>
      </c>
      <c r="I6" s="83">
        <v>1</v>
      </c>
      <c r="J6" s="84" t="s">
        <v>20</v>
      </c>
      <c r="K6" s="106">
        <f>K5</f>
        <v>44403</v>
      </c>
      <c r="L6" s="82">
        <v>4</v>
      </c>
      <c r="M6" s="106">
        <f>K6+L6</f>
        <v>44407</v>
      </c>
    </row>
    <row r="7" spans="2:13" x14ac:dyDescent="0.3">
      <c r="B7" s="61" t="str">
        <f>"1."&amp;COUNTBLANK(A$5:A7)-1</f>
        <v>1.2</v>
      </c>
      <c r="C7" s="61" t="s">
        <v>158</v>
      </c>
      <c r="D7" s="97" t="s">
        <v>14</v>
      </c>
      <c r="E7" s="98" t="s">
        <v>15</v>
      </c>
      <c r="F7" s="97" t="s">
        <v>155</v>
      </c>
      <c r="G7" s="99"/>
      <c r="H7" s="99"/>
      <c r="I7" s="83">
        <v>1</v>
      </c>
      <c r="J7" s="84" t="s">
        <v>22</v>
      </c>
      <c r="K7" s="106">
        <f>M6</f>
        <v>44407</v>
      </c>
      <c r="L7" s="82">
        <v>6</v>
      </c>
      <c r="M7" s="106">
        <f t="shared" ref="M7:M21" si="0">K7+L7</f>
        <v>44413</v>
      </c>
    </row>
    <row r="8" spans="2:13" ht="16.5" customHeight="1" x14ac:dyDescent="0.3">
      <c r="B8" s="61" t="str">
        <f>"1."&amp;COUNTBLANK(A$5:A8)-1</f>
        <v>1.3</v>
      </c>
      <c r="C8" s="61" t="s">
        <v>159</v>
      </c>
      <c r="D8" s="97" t="s">
        <v>17</v>
      </c>
      <c r="E8" s="98" t="s">
        <v>19</v>
      </c>
      <c r="F8" s="97" t="s">
        <v>16</v>
      </c>
      <c r="G8" s="98"/>
      <c r="H8" s="98"/>
      <c r="I8" s="83">
        <v>1</v>
      </c>
      <c r="J8" s="84" t="s">
        <v>24</v>
      </c>
      <c r="K8" s="106">
        <f t="shared" ref="K8" si="1">M7</f>
        <v>44413</v>
      </c>
      <c r="L8" s="82">
        <v>3</v>
      </c>
      <c r="M8" s="106">
        <f t="shared" si="0"/>
        <v>44416</v>
      </c>
    </row>
    <row r="9" spans="2:13" x14ac:dyDescent="0.3">
      <c r="B9" s="61" t="str">
        <f>"1."&amp;COUNTBLANK(A$5:A9)-1</f>
        <v>1.4</v>
      </c>
      <c r="C9" s="61" t="s">
        <v>160</v>
      </c>
      <c r="D9" s="97" t="s">
        <v>15</v>
      </c>
      <c r="E9" s="98" t="s">
        <v>17</v>
      </c>
      <c r="F9" s="97" t="s">
        <v>18</v>
      </c>
      <c r="G9" s="98" t="s">
        <v>19</v>
      </c>
      <c r="H9" s="98"/>
      <c r="I9" s="83">
        <v>1</v>
      </c>
      <c r="J9" s="84"/>
      <c r="K9" s="106">
        <f>M8</f>
        <v>44416</v>
      </c>
      <c r="L9" s="82">
        <v>8</v>
      </c>
      <c r="M9" s="106">
        <f t="shared" si="0"/>
        <v>44424</v>
      </c>
    </row>
    <row r="10" spans="2:13" x14ac:dyDescent="0.3">
      <c r="B10" s="61" t="str">
        <f>"1."&amp;COUNTBLANK(A$5:A10)-1</f>
        <v>1.5</v>
      </c>
      <c r="C10" s="61" t="s">
        <v>215</v>
      </c>
      <c r="D10" s="97" t="s">
        <v>14</v>
      </c>
      <c r="E10" s="98" t="s">
        <v>15</v>
      </c>
      <c r="F10" s="97" t="s">
        <v>17</v>
      </c>
      <c r="G10" s="98"/>
      <c r="H10" s="98"/>
      <c r="I10" s="83">
        <v>1</v>
      </c>
      <c r="J10" s="84" t="s">
        <v>220</v>
      </c>
      <c r="K10" s="106">
        <f t="shared" ref="K10:K26" si="2">M9</f>
        <v>44424</v>
      </c>
      <c r="L10" s="82">
        <v>8</v>
      </c>
      <c r="M10" s="106">
        <f t="shared" si="0"/>
        <v>44432</v>
      </c>
    </row>
    <row r="11" spans="2:13" x14ac:dyDescent="0.3">
      <c r="B11" s="61" t="str">
        <f>"1."&amp;COUNTBLANK(A$5:A11)-1</f>
        <v>1.6</v>
      </c>
      <c r="C11" s="61" t="s">
        <v>161</v>
      </c>
      <c r="D11" s="99" t="s">
        <v>17</v>
      </c>
      <c r="E11" s="98" t="s">
        <v>16</v>
      </c>
      <c r="F11" s="97"/>
      <c r="G11" s="99"/>
      <c r="H11" s="99"/>
      <c r="I11" s="85">
        <v>0.9</v>
      </c>
      <c r="J11" s="81"/>
      <c r="K11" s="106">
        <f t="shared" si="2"/>
        <v>44432</v>
      </c>
      <c r="L11" s="82">
        <v>7</v>
      </c>
      <c r="M11" s="106">
        <f t="shared" si="0"/>
        <v>44439</v>
      </c>
    </row>
    <row r="12" spans="2:13" x14ac:dyDescent="0.3">
      <c r="B12" s="61" t="str">
        <f>"1."&amp;COUNTBLANK(A$5:A12)-1</f>
        <v>1.7</v>
      </c>
      <c r="C12" s="61" t="s">
        <v>162</v>
      </c>
      <c r="D12" s="97" t="s">
        <v>18</v>
      </c>
      <c r="E12" s="98" t="s">
        <v>19</v>
      </c>
      <c r="F12" s="97" t="s">
        <v>17</v>
      </c>
      <c r="G12" s="97" t="s">
        <v>15</v>
      </c>
      <c r="H12" s="97"/>
      <c r="I12" s="85">
        <v>1</v>
      </c>
      <c r="J12" s="84" t="s">
        <v>221</v>
      </c>
      <c r="K12" s="106">
        <f>M11</f>
        <v>44439</v>
      </c>
      <c r="L12" s="82">
        <v>6</v>
      </c>
      <c r="M12" s="106">
        <f t="shared" si="0"/>
        <v>44445</v>
      </c>
    </row>
    <row r="13" spans="2:13" x14ac:dyDescent="0.3">
      <c r="B13" s="61" t="str">
        <f>"1."&amp;COUNTBLANK(A$5:A13)-1</f>
        <v>1.8</v>
      </c>
      <c r="C13" s="61" t="s">
        <v>163</v>
      </c>
      <c r="D13" s="100" t="s">
        <v>14</v>
      </c>
      <c r="E13" s="98" t="s">
        <v>15</v>
      </c>
      <c r="F13" s="97" t="s">
        <v>16</v>
      </c>
      <c r="G13" s="99" t="s">
        <v>17</v>
      </c>
      <c r="H13" s="99" t="s">
        <v>18</v>
      </c>
      <c r="I13" s="80">
        <v>1</v>
      </c>
      <c r="J13" s="81"/>
      <c r="K13" s="106">
        <f t="shared" si="2"/>
        <v>44445</v>
      </c>
      <c r="L13" s="82">
        <v>2</v>
      </c>
      <c r="M13" s="106">
        <f t="shared" si="0"/>
        <v>44447</v>
      </c>
    </row>
    <row r="14" spans="2:13" x14ac:dyDescent="0.3">
      <c r="B14" s="61" t="str">
        <f>"1."&amp;COUNTBLANK(A$5:A14)-1</f>
        <v>1.9</v>
      </c>
      <c r="C14" s="61" t="s">
        <v>164</v>
      </c>
      <c r="D14" s="101" t="s">
        <v>15</v>
      </c>
      <c r="E14" s="98" t="s">
        <v>18</v>
      </c>
      <c r="F14" s="97"/>
      <c r="G14" s="101"/>
      <c r="H14" s="101"/>
      <c r="I14" s="85">
        <v>1</v>
      </c>
      <c r="J14" s="81" t="s">
        <v>31</v>
      </c>
      <c r="K14" s="106">
        <f t="shared" si="2"/>
        <v>44447</v>
      </c>
      <c r="L14" s="82">
        <v>5</v>
      </c>
      <c r="M14" s="106">
        <f t="shared" si="0"/>
        <v>44452</v>
      </c>
    </row>
    <row r="15" spans="2:13" x14ac:dyDescent="0.3">
      <c r="B15" s="61" t="str">
        <f>"1."&amp;COUNTBLANK(A$5:A15)-1</f>
        <v>1.10</v>
      </c>
      <c r="C15" s="61" t="s">
        <v>165</v>
      </c>
      <c r="D15" s="102" t="s">
        <v>15</v>
      </c>
      <c r="E15" s="98" t="s">
        <v>18</v>
      </c>
      <c r="F15" s="97" t="s">
        <v>16</v>
      </c>
      <c r="G15" s="97"/>
      <c r="H15" s="97"/>
      <c r="I15" s="80">
        <v>1</v>
      </c>
      <c r="J15" s="81" t="s">
        <v>33</v>
      </c>
      <c r="K15" s="106">
        <f t="shared" si="2"/>
        <v>44452</v>
      </c>
      <c r="L15" s="82">
        <v>7</v>
      </c>
      <c r="M15" s="106">
        <f t="shared" si="0"/>
        <v>44459</v>
      </c>
    </row>
    <row r="16" spans="2:13" x14ac:dyDescent="0.3">
      <c r="B16" s="61" t="str">
        <f>"1."&amp;COUNTBLANK(A$5:A16)-1</f>
        <v>1.11</v>
      </c>
      <c r="C16" s="61" t="s">
        <v>166</v>
      </c>
      <c r="D16" s="103" t="s">
        <v>14</v>
      </c>
      <c r="E16" s="104" t="s">
        <v>15</v>
      </c>
      <c r="F16" s="104" t="s">
        <v>17</v>
      </c>
      <c r="G16" s="104"/>
      <c r="H16" s="104"/>
      <c r="I16" s="80">
        <v>1</v>
      </c>
      <c r="J16" s="81" t="s">
        <v>35</v>
      </c>
      <c r="K16" s="106">
        <f t="shared" si="2"/>
        <v>44459</v>
      </c>
      <c r="L16" s="82">
        <v>9</v>
      </c>
      <c r="M16" s="106">
        <f t="shared" si="0"/>
        <v>44468</v>
      </c>
    </row>
    <row r="17" spans="1:13" x14ac:dyDescent="0.3">
      <c r="B17" s="61" t="str">
        <f>"1."&amp;COUNTBLANK(A$5:A17)-1</f>
        <v>1.12</v>
      </c>
      <c r="C17" s="61" t="s">
        <v>167</v>
      </c>
      <c r="D17" s="105" t="s">
        <v>15</v>
      </c>
      <c r="E17" s="98" t="s">
        <v>17</v>
      </c>
      <c r="F17" s="98"/>
      <c r="G17" s="98"/>
      <c r="H17" s="98"/>
      <c r="I17" s="80">
        <v>1</v>
      </c>
      <c r="J17" s="81"/>
      <c r="K17" s="106">
        <f t="shared" si="2"/>
        <v>44468</v>
      </c>
      <c r="L17" s="82">
        <v>5</v>
      </c>
      <c r="M17" s="106">
        <f t="shared" si="0"/>
        <v>44473</v>
      </c>
    </row>
    <row r="18" spans="1:13" s="87" customFormat="1" ht="15.75" customHeight="1" x14ac:dyDescent="0.3">
      <c r="A18"/>
      <c r="B18" s="61" t="str">
        <f>"1."&amp;COUNTBLANK(A$5:A18)-1</f>
        <v>1.13</v>
      </c>
      <c r="C18" s="61" t="s">
        <v>168</v>
      </c>
      <c r="D18" s="102" t="s">
        <v>15</v>
      </c>
      <c r="E18" s="97" t="s">
        <v>14</v>
      </c>
      <c r="F18" s="97" t="s">
        <v>18</v>
      </c>
      <c r="G18" s="97"/>
      <c r="H18" s="97"/>
      <c r="I18" s="80">
        <v>1</v>
      </c>
      <c r="J18" s="81"/>
      <c r="K18" s="106">
        <f t="shared" si="2"/>
        <v>44473</v>
      </c>
      <c r="L18" s="82">
        <v>9</v>
      </c>
      <c r="M18" s="106">
        <f t="shared" si="0"/>
        <v>44482</v>
      </c>
    </row>
    <row r="19" spans="1:13" s="87" customFormat="1" x14ac:dyDescent="0.3">
      <c r="A19"/>
      <c r="B19" s="61" t="str">
        <f>"1."&amp;COUNTBLANK(A$5:A19)-1</f>
        <v>1.14</v>
      </c>
      <c r="C19" s="61" t="s">
        <v>169</v>
      </c>
      <c r="D19" s="103" t="s">
        <v>14</v>
      </c>
      <c r="E19" s="104" t="s">
        <v>15</v>
      </c>
      <c r="F19" s="97" t="s">
        <v>16</v>
      </c>
      <c r="G19" s="104"/>
      <c r="H19" s="104"/>
      <c r="I19" s="80">
        <v>1</v>
      </c>
      <c r="J19" s="81"/>
      <c r="K19" s="106">
        <f t="shared" si="2"/>
        <v>44482</v>
      </c>
      <c r="L19" s="82">
        <v>7</v>
      </c>
      <c r="M19" s="106">
        <f t="shared" si="0"/>
        <v>44489</v>
      </c>
    </row>
    <row r="20" spans="1:13" x14ac:dyDescent="0.3">
      <c r="B20" s="61" t="str">
        <f>"1."&amp;COUNTBLANK(A$5:A20)-1</f>
        <v>1.15</v>
      </c>
      <c r="C20" s="61" t="s">
        <v>170</v>
      </c>
      <c r="D20" s="105" t="s">
        <v>14</v>
      </c>
      <c r="E20" s="98" t="s">
        <v>15</v>
      </c>
      <c r="F20" s="97" t="s">
        <v>18</v>
      </c>
      <c r="G20" s="98" t="s">
        <v>17</v>
      </c>
      <c r="H20" s="98"/>
      <c r="I20" s="80">
        <v>1</v>
      </c>
      <c r="J20" s="81"/>
      <c r="K20" s="106">
        <f t="shared" si="2"/>
        <v>44489</v>
      </c>
      <c r="L20" s="82">
        <v>2</v>
      </c>
      <c r="M20" s="106">
        <f t="shared" si="0"/>
        <v>44491</v>
      </c>
    </row>
    <row r="21" spans="1:13" x14ac:dyDescent="0.3">
      <c r="B21" s="61" t="str">
        <f>"1."&amp;COUNTBLANK(A$5:A21)-1</f>
        <v>1.16</v>
      </c>
      <c r="C21" s="61" t="s">
        <v>171</v>
      </c>
      <c r="D21" s="100" t="s">
        <v>15</v>
      </c>
      <c r="E21" s="99" t="s">
        <v>14</v>
      </c>
      <c r="F21" s="97" t="s">
        <v>18</v>
      </c>
      <c r="G21" s="99" t="s">
        <v>17</v>
      </c>
      <c r="H21" s="99"/>
      <c r="I21" s="60">
        <v>1</v>
      </c>
      <c r="J21" s="9" t="s">
        <v>40</v>
      </c>
      <c r="K21" s="106">
        <f t="shared" si="2"/>
        <v>44491</v>
      </c>
      <c r="L21" s="2">
        <v>5</v>
      </c>
      <c r="M21" s="106">
        <f t="shared" si="0"/>
        <v>44496</v>
      </c>
    </row>
    <row r="22" spans="1:13" x14ac:dyDescent="0.3">
      <c r="B22" s="61" t="str">
        <f>"1."&amp;COUNTBLANK(A$5:A22)-1</f>
        <v>1.17</v>
      </c>
      <c r="C22" s="61" t="s">
        <v>172</v>
      </c>
      <c r="D22" s="18" t="s">
        <v>14</v>
      </c>
      <c r="E22" s="18" t="s">
        <v>15</v>
      </c>
      <c r="F22" s="97"/>
      <c r="G22" s="18"/>
      <c r="H22" s="18"/>
      <c r="I22" s="37">
        <v>1</v>
      </c>
      <c r="J22" s="9" t="s">
        <v>42</v>
      </c>
      <c r="K22" s="106">
        <f t="shared" si="2"/>
        <v>44496</v>
      </c>
      <c r="L22" s="30">
        <v>5</v>
      </c>
      <c r="M22" s="106">
        <f>K22+L22</f>
        <v>44501</v>
      </c>
    </row>
    <row r="23" spans="1:13" ht="12" customHeight="1" x14ac:dyDescent="0.3">
      <c r="B23" s="61" t="str">
        <f>"1."&amp;COUNTBLANK(A$5:A23)-1</f>
        <v>1.18</v>
      </c>
      <c r="C23" s="61" t="s">
        <v>173</v>
      </c>
      <c r="D23" s="19" t="s">
        <v>15</v>
      </c>
      <c r="E23" s="21"/>
      <c r="F23" s="19"/>
      <c r="G23" s="19"/>
      <c r="H23" s="19"/>
      <c r="I23" s="37">
        <v>1</v>
      </c>
      <c r="J23" s="10" t="s">
        <v>44</v>
      </c>
      <c r="K23" s="106">
        <f t="shared" si="2"/>
        <v>44501</v>
      </c>
      <c r="L23" s="30">
        <v>7</v>
      </c>
      <c r="M23" s="106">
        <f t="shared" ref="M23:M37" si="3">K23+L23</f>
        <v>44508</v>
      </c>
    </row>
    <row r="24" spans="1:13" ht="15" customHeight="1" x14ac:dyDescent="0.3">
      <c r="B24" s="61" t="str">
        <f>"1."&amp;COUNTBLANK(A$5:A24)-1</f>
        <v>1.19</v>
      </c>
      <c r="C24" s="61" t="s">
        <v>174</v>
      </c>
      <c r="D24" s="18" t="s">
        <v>17</v>
      </c>
      <c r="E24" s="18" t="s">
        <v>18</v>
      </c>
      <c r="F24" s="18" t="s">
        <v>19</v>
      </c>
      <c r="G24" s="18"/>
      <c r="H24" s="18"/>
      <c r="I24" s="37">
        <v>1</v>
      </c>
      <c r="J24" s="10" t="s">
        <v>44</v>
      </c>
      <c r="K24" s="106">
        <f t="shared" si="2"/>
        <v>44508</v>
      </c>
      <c r="L24" s="30">
        <v>7</v>
      </c>
      <c r="M24" s="106">
        <f t="shared" si="3"/>
        <v>44515</v>
      </c>
    </row>
    <row r="25" spans="1:13" x14ac:dyDescent="0.3">
      <c r="B25" s="107" t="str">
        <f>"1."&amp;COUNTBLANK(A$5:A25)-1</f>
        <v>1.20</v>
      </c>
      <c r="C25" s="107" t="s">
        <v>175</v>
      </c>
      <c r="D25" s="19" t="s">
        <v>14</v>
      </c>
      <c r="E25" s="20" t="s">
        <v>15</v>
      </c>
      <c r="F25" s="19"/>
      <c r="G25" s="19"/>
      <c r="H25" s="19"/>
      <c r="I25" s="37">
        <v>1</v>
      </c>
      <c r="J25" s="10"/>
      <c r="K25" s="106">
        <f t="shared" si="2"/>
        <v>44515</v>
      </c>
      <c r="L25" s="30">
        <v>6</v>
      </c>
      <c r="M25" s="106">
        <f t="shared" si="3"/>
        <v>44521</v>
      </c>
    </row>
    <row r="26" spans="1:13" x14ac:dyDescent="0.3">
      <c r="B26" s="61" t="str">
        <f>"1."&amp;COUNTBLANK(A$5:A26)-1</f>
        <v>1.21</v>
      </c>
      <c r="C26" s="61" t="s">
        <v>216</v>
      </c>
      <c r="D26" s="19" t="s">
        <v>17</v>
      </c>
      <c r="E26" s="20"/>
      <c r="F26" s="19"/>
      <c r="G26" s="19"/>
      <c r="H26" s="19"/>
      <c r="I26" s="37">
        <v>1</v>
      </c>
      <c r="J26" s="27"/>
      <c r="K26" s="106">
        <f t="shared" si="2"/>
        <v>44521</v>
      </c>
      <c r="L26" s="30">
        <v>7</v>
      </c>
      <c r="M26" s="106">
        <f t="shared" si="3"/>
        <v>44528</v>
      </c>
    </row>
    <row r="27" spans="1:13" x14ac:dyDescent="0.3">
      <c r="B27" s="40" t="str">
        <f>"2."&amp;COUNTBLANK(A$27:A27)-1</f>
        <v>2.0</v>
      </c>
      <c r="C27" s="40" t="s">
        <v>212</v>
      </c>
      <c r="D27" s="14"/>
      <c r="E27" s="14"/>
      <c r="F27" s="14"/>
      <c r="G27" s="14"/>
      <c r="H27" s="14"/>
      <c r="I27" s="51">
        <f>SUM(I29:I37)/COUNT(I28:I37)</f>
        <v>0.86999999999999988</v>
      </c>
      <c r="J27" s="24"/>
      <c r="K27" s="17">
        <v>44597</v>
      </c>
      <c r="L27" s="28">
        <f>SUM(L28:L37)</f>
        <v>116</v>
      </c>
      <c r="M27" s="17">
        <f>M37</f>
        <v>44705</v>
      </c>
    </row>
    <row r="28" spans="1:13" x14ac:dyDescent="0.3">
      <c r="B28" s="61" t="str">
        <f>"2."&amp;COUNTBLANK(A$27:A28)-1</f>
        <v>2.1</v>
      </c>
      <c r="C28" s="61" t="s">
        <v>176</v>
      </c>
      <c r="D28" s="19" t="s">
        <v>17</v>
      </c>
      <c r="E28" s="20" t="s">
        <v>15</v>
      </c>
      <c r="F28" s="18"/>
      <c r="G28" s="18"/>
      <c r="H28" s="18"/>
      <c r="I28" s="37">
        <v>1</v>
      </c>
      <c r="J28" s="7"/>
      <c r="K28" s="106">
        <f>K27</f>
        <v>44597</v>
      </c>
      <c r="L28" s="53">
        <v>3</v>
      </c>
      <c r="M28" s="106">
        <f>K28+L28</f>
        <v>44600</v>
      </c>
    </row>
    <row r="29" spans="1:13" x14ac:dyDescent="0.3">
      <c r="B29" s="61" t="str">
        <f>"2."&amp;COUNTBLANK(A$27:A29)-1</f>
        <v>2.2</v>
      </c>
      <c r="C29" s="61" t="s">
        <v>177</v>
      </c>
      <c r="D29" s="18" t="s">
        <v>17</v>
      </c>
      <c r="E29" s="20" t="s">
        <v>19</v>
      </c>
      <c r="F29" s="19"/>
      <c r="G29" s="19"/>
      <c r="H29" s="19"/>
      <c r="I29" s="37">
        <v>1</v>
      </c>
      <c r="J29" s="10" t="s">
        <v>50</v>
      </c>
      <c r="K29" s="106">
        <f>M28</f>
        <v>44600</v>
      </c>
      <c r="L29" s="30">
        <v>15</v>
      </c>
      <c r="M29" s="106">
        <f>K29+L29</f>
        <v>44615</v>
      </c>
    </row>
    <row r="30" spans="1:13" x14ac:dyDescent="0.3">
      <c r="B30" s="61" t="str">
        <f>"2."&amp;COUNTBLANK(A$27:A30)-1</f>
        <v>2.3</v>
      </c>
      <c r="C30" s="61" t="s">
        <v>178</v>
      </c>
      <c r="D30" s="19" t="s">
        <v>14</v>
      </c>
      <c r="E30" s="20" t="s">
        <v>15</v>
      </c>
      <c r="F30" s="18"/>
      <c r="G30" s="18"/>
      <c r="H30" s="18"/>
      <c r="I30" s="37">
        <v>1</v>
      </c>
      <c r="J30" s="10" t="s">
        <v>52</v>
      </c>
      <c r="K30" s="106">
        <f t="shared" ref="K30:K36" si="4">M29</f>
        <v>44615</v>
      </c>
      <c r="L30" s="30">
        <v>11</v>
      </c>
      <c r="M30" s="106">
        <f t="shared" si="3"/>
        <v>44626</v>
      </c>
    </row>
    <row r="31" spans="1:13" x14ac:dyDescent="0.3">
      <c r="B31" s="61" t="str">
        <f>"2."&amp;COUNTBLANK(A$27:A31)-1</f>
        <v>2.4</v>
      </c>
      <c r="C31" s="61" t="s">
        <v>179</v>
      </c>
      <c r="D31" s="19" t="s">
        <v>18</v>
      </c>
      <c r="E31" s="20" t="s">
        <v>19</v>
      </c>
      <c r="F31" s="18"/>
      <c r="G31" s="18"/>
      <c r="H31" s="18"/>
      <c r="I31" s="37">
        <v>0.7</v>
      </c>
      <c r="J31" s="31" t="s">
        <v>56</v>
      </c>
      <c r="K31" s="106">
        <f t="shared" si="4"/>
        <v>44626</v>
      </c>
      <c r="L31" s="2">
        <v>27</v>
      </c>
      <c r="M31" s="106">
        <f t="shared" si="3"/>
        <v>44653</v>
      </c>
    </row>
    <row r="32" spans="1:13" x14ac:dyDescent="0.3">
      <c r="B32" s="61" t="str">
        <f>"2."&amp;COUNTBLANK(A$27:A32)-1</f>
        <v>2.5</v>
      </c>
      <c r="C32" s="61" t="s">
        <v>180</v>
      </c>
      <c r="D32" s="19" t="s">
        <v>18</v>
      </c>
      <c r="E32" s="20" t="s">
        <v>19</v>
      </c>
      <c r="F32" s="18"/>
      <c r="G32" s="18"/>
      <c r="H32" s="18"/>
      <c r="I32" s="37">
        <v>1</v>
      </c>
      <c r="J32" s="7"/>
      <c r="K32" s="106">
        <f t="shared" si="4"/>
        <v>44653</v>
      </c>
      <c r="L32" s="53">
        <v>11</v>
      </c>
      <c r="M32" s="106">
        <f>K32+L32</f>
        <v>44664</v>
      </c>
    </row>
    <row r="33" spans="2:13" x14ac:dyDescent="0.3">
      <c r="B33" s="61" t="str">
        <f>"2."&amp;COUNTBLANK(A$27:A33)-1</f>
        <v>2.6</v>
      </c>
      <c r="C33" s="61" t="s">
        <v>181</v>
      </c>
      <c r="D33" s="18" t="s">
        <v>18</v>
      </c>
      <c r="E33" s="18" t="s">
        <v>67</v>
      </c>
      <c r="F33" s="18" t="s">
        <v>214</v>
      </c>
      <c r="G33" s="18"/>
      <c r="H33" s="18"/>
      <c r="I33" s="37">
        <v>1</v>
      </c>
      <c r="J33" s="7"/>
      <c r="K33" s="106">
        <f t="shared" si="4"/>
        <v>44664</v>
      </c>
      <c r="L33" s="53">
        <v>8</v>
      </c>
      <c r="M33" s="106">
        <f>K33+L33</f>
        <v>44672</v>
      </c>
    </row>
    <row r="34" spans="2:13" x14ac:dyDescent="0.3">
      <c r="B34" s="61" t="str">
        <f>"2."&amp;COUNTBLANK(A$27:A34)-1</f>
        <v>2.7</v>
      </c>
      <c r="C34" s="61" t="s">
        <v>182</v>
      </c>
      <c r="D34" s="18" t="s">
        <v>15</v>
      </c>
      <c r="E34" s="18"/>
      <c r="F34" s="18"/>
      <c r="G34" s="18"/>
      <c r="H34" s="18"/>
      <c r="I34" s="37">
        <v>1</v>
      </c>
      <c r="J34" s="31" t="s">
        <v>57</v>
      </c>
      <c r="K34" s="106">
        <f t="shared" si="4"/>
        <v>44672</v>
      </c>
      <c r="L34" s="2">
        <v>9</v>
      </c>
      <c r="M34" s="106">
        <f t="shared" si="3"/>
        <v>44681</v>
      </c>
    </row>
    <row r="35" spans="2:13" x14ac:dyDescent="0.3">
      <c r="B35" s="61" t="str">
        <f>"2."&amp;COUNTBLANK(A$27:A35)-1</f>
        <v>2.8</v>
      </c>
      <c r="C35" s="61" t="s">
        <v>183</v>
      </c>
      <c r="D35" s="18" t="s">
        <v>15</v>
      </c>
      <c r="E35" s="18"/>
      <c r="F35" s="18"/>
      <c r="G35" s="18"/>
      <c r="H35" s="18"/>
      <c r="I35" s="37">
        <v>1</v>
      </c>
      <c r="J35" s="31" t="s">
        <v>58</v>
      </c>
      <c r="K35" s="106">
        <f t="shared" si="4"/>
        <v>44681</v>
      </c>
      <c r="L35" s="2">
        <v>7</v>
      </c>
      <c r="M35" s="106">
        <f t="shared" si="3"/>
        <v>44688</v>
      </c>
    </row>
    <row r="36" spans="2:13" x14ac:dyDescent="0.3">
      <c r="B36" s="61" t="str">
        <f>"2."&amp;COUNTBLANK(A$27:A36)-1</f>
        <v>2.9</v>
      </c>
      <c r="C36" s="61" t="s">
        <v>210</v>
      </c>
      <c r="D36" s="18" t="s">
        <v>18</v>
      </c>
      <c r="E36" s="18" t="s">
        <v>67</v>
      </c>
      <c r="F36" s="18" t="s">
        <v>214</v>
      </c>
      <c r="G36" s="18" t="s">
        <v>19</v>
      </c>
      <c r="H36" s="18" t="s">
        <v>17</v>
      </c>
      <c r="I36" s="37">
        <v>1</v>
      </c>
      <c r="J36" s="31" t="s">
        <v>24</v>
      </c>
      <c r="K36" s="106">
        <f t="shared" si="4"/>
        <v>44688</v>
      </c>
      <c r="L36" s="2">
        <v>8</v>
      </c>
      <c r="M36" s="106">
        <f t="shared" si="3"/>
        <v>44696</v>
      </c>
    </row>
    <row r="37" spans="2:13" x14ac:dyDescent="0.3">
      <c r="B37" s="61" t="str">
        <f>"2."&amp;COUNTBLANK(A$27:A37)-1</f>
        <v>2.10</v>
      </c>
      <c r="C37" s="61" t="s">
        <v>184</v>
      </c>
      <c r="D37" s="18" t="s">
        <v>18</v>
      </c>
      <c r="E37" s="18" t="s">
        <v>156</v>
      </c>
      <c r="F37" s="18"/>
      <c r="G37" s="18"/>
      <c r="H37" s="18"/>
      <c r="I37" s="37">
        <v>1</v>
      </c>
      <c r="J37" s="31" t="s">
        <v>59</v>
      </c>
      <c r="K37" s="106">
        <f>M35</f>
        <v>44688</v>
      </c>
      <c r="L37" s="2">
        <v>17</v>
      </c>
      <c r="M37" s="106">
        <f t="shared" si="3"/>
        <v>44705</v>
      </c>
    </row>
    <row r="38" spans="2:13" x14ac:dyDescent="0.3">
      <c r="B38" s="64" t="str">
        <f>"3."&amp;COUNTBLANK(A$38:A38)-1</f>
        <v>3.0</v>
      </c>
      <c r="C38" s="40" t="s">
        <v>60</v>
      </c>
      <c r="D38" s="14"/>
      <c r="E38" s="14"/>
      <c r="F38" s="14"/>
      <c r="G38" s="14"/>
      <c r="H38" s="14"/>
      <c r="I38" s="51">
        <f>SUM(I39:I47)/COUNT(I39:I47)</f>
        <v>0.95555555555555549</v>
      </c>
      <c r="J38" s="24"/>
      <c r="K38" s="17">
        <v>44774</v>
      </c>
      <c r="L38" s="28">
        <f>SUM(L39:L47)</f>
        <v>120</v>
      </c>
      <c r="M38" s="17">
        <f>K38+L38</f>
        <v>44894</v>
      </c>
    </row>
    <row r="39" spans="2:13" ht="15.75" customHeight="1" x14ac:dyDescent="0.3">
      <c r="B39" s="64" t="str">
        <f>"3."&amp;COUNTBLANK(A$38:A39)-1</f>
        <v>3.1</v>
      </c>
      <c r="C39" s="32" t="s">
        <v>186</v>
      </c>
      <c r="D39" s="18" t="s">
        <v>17</v>
      </c>
      <c r="E39" s="18" t="s">
        <v>14</v>
      </c>
      <c r="F39" s="18"/>
      <c r="G39" s="18"/>
      <c r="H39" s="18"/>
      <c r="I39" s="37">
        <v>1</v>
      </c>
      <c r="J39" s="7" t="s">
        <v>62</v>
      </c>
      <c r="K39" s="106">
        <f>K38</f>
        <v>44774</v>
      </c>
      <c r="L39" s="2">
        <v>23</v>
      </c>
      <c r="M39" s="106">
        <f>K39+L39</f>
        <v>44797</v>
      </c>
    </row>
    <row r="40" spans="2:13" x14ac:dyDescent="0.3">
      <c r="B40" s="64" t="str">
        <f>"3."&amp;COUNTBLANK(A$38:A40)-1</f>
        <v>3.2</v>
      </c>
      <c r="C40" s="61" t="s">
        <v>187</v>
      </c>
      <c r="D40" s="18" t="s">
        <v>67</v>
      </c>
      <c r="E40" s="18"/>
      <c r="F40" s="18"/>
      <c r="G40" s="18"/>
      <c r="H40" s="18"/>
      <c r="I40" s="37">
        <v>1</v>
      </c>
      <c r="J40" s="7" t="s">
        <v>64</v>
      </c>
      <c r="K40" s="106">
        <f>M39</f>
        <v>44797</v>
      </c>
      <c r="L40" s="2">
        <v>15</v>
      </c>
      <c r="M40" s="106">
        <f t="shared" ref="M40:M67" si="5">K40+L40</f>
        <v>44812</v>
      </c>
    </row>
    <row r="41" spans="2:13" x14ac:dyDescent="0.3">
      <c r="B41" s="64" t="str">
        <f>"3."&amp;COUNTBLANK(A$38:A41)-1</f>
        <v>3.3</v>
      </c>
      <c r="C41" s="61" t="s">
        <v>188</v>
      </c>
      <c r="D41" s="18" t="s">
        <v>67</v>
      </c>
      <c r="E41" s="18"/>
      <c r="F41" s="18"/>
      <c r="G41" s="18"/>
      <c r="H41" s="18"/>
      <c r="I41" s="37">
        <v>1</v>
      </c>
      <c r="J41" s="7" t="s">
        <v>66</v>
      </c>
      <c r="K41" s="106">
        <f t="shared" ref="K41:K47" si="6">M40</f>
        <v>44812</v>
      </c>
      <c r="L41" s="2">
        <v>15</v>
      </c>
      <c r="M41" s="106">
        <f t="shared" si="5"/>
        <v>44827</v>
      </c>
    </row>
    <row r="42" spans="2:13" x14ac:dyDescent="0.3">
      <c r="B42" s="64" t="str">
        <f>"3."&amp;COUNTBLANK(A$38:A42)-1</f>
        <v>3.4</v>
      </c>
      <c r="C42" s="32" t="s">
        <v>189</v>
      </c>
      <c r="D42" s="18" t="s">
        <v>15</v>
      </c>
      <c r="E42" s="18" t="s">
        <v>155</v>
      </c>
      <c r="F42" s="18"/>
      <c r="G42" s="18"/>
      <c r="H42" s="18"/>
      <c r="I42" s="37">
        <v>1</v>
      </c>
      <c r="J42" s="26" t="s">
        <v>217</v>
      </c>
      <c r="K42" s="106">
        <f t="shared" si="6"/>
        <v>44827</v>
      </c>
      <c r="L42" s="2">
        <v>12</v>
      </c>
      <c r="M42" s="106">
        <f t="shared" si="5"/>
        <v>44839</v>
      </c>
    </row>
    <row r="43" spans="2:13" x14ac:dyDescent="0.3">
      <c r="B43" s="64" t="str">
        <f>"3."&amp;COUNTBLANK(A$38:A43)-1</f>
        <v>3.5</v>
      </c>
      <c r="C43" s="61" t="s">
        <v>211</v>
      </c>
      <c r="D43" s="18" t="s">
        <v>18</v>
      </c>
      <c r="E43" s="18" t="s">
        <v>14</v>
      </c>
      <c r="F43" s="18"/>
      <c r="G43" s="18"/>
      <c r="H43" s="18"/>
      <c r="I43" s="37">
        <v>1</v>
      </c>
      <c r="J43" s="6"/>
      <c r="K43" s="106">
        <f t="shared" si="6"/>
        <v>44839</v>
      </c>
      <c r="L43" s="2">
        <v>9</v>
      </c>
      <c r="M43" s="106">
        <f t="shared" si="5"/>
        <v>44848</v>
      </c>
    </row>
    <row r="44" spans="2:13" ht="15.75" customHeight="1" x14ac:dyDescent="0.3">
      <c r="B44" s="64" t="str">
        <f>"3."&amp;COUNTBLANK(A$38:A44)-1</f>
        <v>3.6</v>
      </c>
      <c r="C44" s="61" t="s">
        <v>190</v>
      </c>
      <c r="D44" s="18" t="s">
        <v>18</v>
      </c>
      <c r="E44" s="18" t="s">
        <v>15</v>
      </c>
      <c r="F44" s="18" t="s">
        <v>19</v>
      </c>
      <c r="G44" s="18" t="s">
        <v>17</v>
      </c>
      <c r="H44" s="18" t="s">
        <v>14</v>
      </c>
      <c r="I44" s="37">
        <v>1</v>
      </c>
      <c r="J44" s="26" t="s">
        <v>71</v>
      </c>
      <c r="K44" s="106">
        <f t="shared" si="6"/>
        <v>44848</v>
      </c>
      <c r="L44" s="2">
        <v>13</v>
      </c>
      <c r="M44" s="106">
        <f t="shared" si="5"/>
        <v>44861</v>
      </c>
    </row>
    <row r="45" spans="2:13" x14ac:dyDescent="0.3">
      <c r="B45" s="64" t="str">
        <f>"3."&amp;COUNTBLANK(A$38:A45)-1</f>
        <v>3.7</v>
      </c>
      <c r="C45" s="32" t="s">
        <v>218</v>
      </c>
      <c r="D45" s="18" t="s">
        <v>14</v>
      </c>
      <c r="E45" s="18" t="s">
        <v>18</v>
      </c>
      <c r="F45" s="18" t="s">
        <v>17</v>
      </c>
      <c r="G45" s="18" t="s">
        <v>18</v>
      </c>
      <c r="H45" s="18"/>
      <c r="I45" s="37">
        <v>1</v>
      </c>
      <c r="J45" s="5"/>
      <c r="K45" s="106">
        <f t="shared" si="6"/>
        <v>44861</v>
      </c>
      <c r="L45" s="2">
        <v>19</v>
      </c>
      <c r="M45" s="106">
        <f t="shared" si="5"/>
        <v>44880</v>
      </c>
    </row>
    <row r="46" spans="2:13" x14ac:dyDescent="0.3">
      <c r="B46" s="64" t="str">
        <f>"3."&amp;COUNTBLANK(A$38:A46)-1</f>
        <v>3.8</v>
      </c>
      <c r="C46" s="47" t="s">
        <v>191</v>
      </c>
      <c r="D46" s="18" t="s">
        <v>18</v>
      </c>
      <c r="E46" s="18" t="s">
        <v>15</v>
      </c>
      <c r="F46" s="18"/>
      <c r="G46" s="18"/>
      <c r="H46" s="18"/>
      <c r="I46" s="37">
        <v>0.6</v>
      </c>
      <c r="J46" s="5"/>
      <c r="K46" s="106">
        <f t="shared" si="6"/>
        <v>44880</v>
      </c>
      <c r="L46" s="2">
        <v>7</v>
      </c>
      <c r="M46" s="106">
        <f t="shared" si="5"/>
        <v>44887</v>
      </c>
    </row>
    <row r="47" spans="2:13" x14ac:dyDescent="0.3">
      <c r="B47" s="64" t="str">
        <f>"3."&amp;COUNTBLANK(A$38:A47)-1</f>
        <v>3.9</v>
      </c>
      <c r="C47" s="59" t="s">
        <v>219</v>
      </c>
      <c r="D47" s="18" t="s">
        <v>18</v>
      </c>
      <c r="E47" s="18"/>
      <c r="F47" s="18"/>
      <c r="G47" s="18"/>
      <c r="H47" s="18"/>
      <c r="I47" s="37">
        <v>1</v>
      </c>
      <c r="J47" s="5"/>
      <c r="K47" s="106">
        <f t="shared" si="6"/>
        <v>44887</v>
      </c>
      <c r="L47" s="53">
        <v>7</v>
      </c>
      <c r="M47" s="106">
        <f t="shared" si="5"/>
        <v>44894</v>
      </c>
    </row>
    <row r="48" spans="2:13" x14ac:dyDescent="0.3">
      <c r="B48" s="64" t="str">
        <f>"4."&amp;COUNTBLANK(A$48:A48)-1</f>
        <v>4.0</v>
      </c>
      <c r="C48" s="55" t="s">
        <v>192</v>
      </c>
      <c r="D48" s="14"/>
      <c r="E48" s="14"/>
      <c r="F48" s="14"/>
      <c r="G48" s="14"/>
      <c r="H48" s="14"/>
      <c r="I48" s="51">
        <f>SUM(I49:I58)/COUNT(I49:I58)</f>
        <v>0.1</v>
      </c>
      <c r="J48" s="24"/>
      <c r="K48" s="52"/>
      <c r="L48" s="28">
        <f>SUM(L49:L58)</f>
        <v>0</v>
      </c>
      <c r="M48" s="52">
        <f>M57</f>
        <v>0</v>
      </c>
    </row>
    <row r="49" spans="2:13" ht="18" customHeight="1" x14ac:dyDescent="0.3">
      <c r="B49" s="64" t="str">
        <f>"4."&amp;COUNTBLANK(A$48:A49)-1</f>
        <v>4.1</v>
      </c>
      <c r="C49" s="33" t="s">
        <v>193</v>
      </c>
      <c r="D49" s="19"/>
      <c r="E49" s="18"/>
      <c r="F49" s="18"/>
      <c r="G49" s="18"/>
      <c r="H49" s="18"/>
      <c r="I49" s="37">
        <v>0</v>
      </c>
      <c r="J49" s="11"/>
      <c r="K49" s="13">
        <f>K48</f>
        <v>0</v>
      </c>
      <c r="L49" s="12"/>
      <c r="M49" s="29">
        <f t="shared" si="5"/>
        <v>0</v>
      </c>
    </row>
    <row r="50" spans="2:13" ht="16.5" customHeight="1" x14ac:dyDescent="0.3">
      <c r="B50" s="64" t="str">
        <f>"4."&amp;COUNTBLANK(A$48:A50)-1</f>
        <v>4.2</v>
      </c>
      <c r="C50" s="33" t="s">
        <v>194</v>
      </c>
      <c r="D50" s="19"/>
      <c r="E50" s="18"/>
      <c r="F50" s="18"/>
      <c r="G50" s="18"/>
      <c r="H50" s="18"/>
      <c r="I50" s="37">
        <v>0</v>
      </c>
      <c r="J50" s="11"/>
      <c r="K50" s="41">
        <f>M49</f>
        <v>0</v>
      </c>
      <c r="L50" s="36"/>
      <c r="M50" s="29">
        <f t="shared" si="5"/>
        <v>0</v>
      </c>
    </row>
    <row r="51" spans="2:13" ht="16.5" customHeight="1" x14ac:dyDescent="0.3">
      <c r="B51" s="64" t="str">
        <f>"4."&amp;COUNTBLANK(A$48:A51)-1</f>
        <v>4.3</v>
      </c>
      <c r="C51" s="33" t="s">
        <v>195</v>
      </c>
      <c r="D51" s="19"/>
      <c r="E51" s="18"/>
      <c r="F51" s="18"/>
      <c r="G51" s="18"/>
      <c r="H51" s="18"/>
      <c r="I51" s="37">
        <v>0</v>
      </c>
      <c r="J51" s="35"/>
      <c r="K51" s="41">
        <f t="shared" ref="K51:K58" si="7">M50</f>
        <v>0</v>
      </c>
      <c r="L51" s="36"/>
      <c r="M51" s="29">
        <f t="shared" si="5"/>
        <v>0</v>
      </c>
    </row>
    <row r="52" spans="2:13" x14ac:dyDescent="0.3">
      <c r="B52" s="64" t="str">
        <f>"4."&amp;COUNTBLANK(A$48:A52)-1</f>
        <v>4.4</v>
      </c>
      <c r="C52" s="32" t="s">
        <v>196</v>
      </c>
      <c r="D52" s="19"/>
      <c r="E52" s="19"/>
      <c r="F52" s="19"/>
      <c r="G52" s="19"/>
      <c r="H52" s="19"/>
      <c r="I52" s="37">
        <v>0</v>
      </c>
      <c r="J52" s="34"/>
      <c r="K52" s="41">
        <f t="shared" si="7"/>
        <v>0</v>
      </c>
      <c r="L52" s="36"/>
      <c r="M52" s="29">
        <f t="shared" si="5"/>
        <v>0</v>
      </c>
    </row>
    <row r="53" spans="2:13" ht="15.75" customHeight="1" x14ac:dyDescent="0.3">
      <c r="B53" s="64" t="str">
        <f>"4."&amp;COUNTBLANK(A$48:A53)-1</f>
        <v>4.5</v>
      </c>
      <c r="C53" s="32" t="s">
        <v>213</v>
      </c>
      <c r="D53" s="18"/>
      <c r="E53" s="18"/>
      <c r="F53" s="18"/>
      <c r="G53" s="18"/>
      <c r="H53" s="18"/>
      <c r="I53" s="37">
        <v>1</v>
      </c>
      <c r="J53" s="36"/>
      <c r="K53" s="41">
        <f t="shared" si="7"/>
        <v>0</v>
      </c>
      <c r="L53" s="36"/>
      <c r="M53" s="29">
        <f t="shared" si="5"/>
        <v>0</v>
      </c>
    </row>
    <row r="54" spans="2:13" x14ac:dyDescent="0.3">
      <c r="B54" s="64" t="str">
        <f>"4."&amp;COUNTBLANK(A$48:A54)-1</f>
        <v>4.6</v>
      </c>
      <c r="C54" s="32" t="s">
        <v>197</v>
      </c>
      <c r="D54" s="19"/>
      <c r="E54" s="19"/>
      <c r="F54" s="18"/>
      <c r="G54" s="18"/>
      <c r="H54" s="18"/>
      <c r="I54" s="37">
        <v>0</v>
      </c>
      <c r="J54" s="36"/>
      <c r="K54" s="41">
        <f t="shared" si="7"/>
        <v>0</v>
      </c>
      <c r="L54" s="36"/>
      <c r="M54" s="29">
        <f t="shared" si="5"/>
        <v>0</v>
      </c>
    </row>
    <row r="55" spans="2:13" x14ac:dyDescent="0.3">
      <c r="B55" s="64" t="str">
        <f>"4."&amp;COUNTBLANK(A$48:A55)-1</f>
        <v>4.7</v>
      </c>
      <c r="C55" s="32" t="s">
        <v>198</v>
      </c>
      <c r="D55" s="19"/>
      <c r="E55" s="19"/>
      <c r="F55" s="18"/>
      <c r="G55" s="18"/>
      <c r="H55" s="18"/>
      <c r="I55" s="37">
        <v>0</v>
      </c>
      <c r="J55" s="36"/>
      <c r="K55" s="41">
        <f t="shared" si="7"/>
        <v>0</v>
      </c>
      <c r="L55" s="36"/>
      <c r="M55" s="29">
        <f t="shared" si="5"/>
        <v>0</v>
      </c>
    </row>
    <row r="56" spans="2:13" x14ac:dyDescent="0.3">
      <c r="B56" s="64" t="str">
        <f>"4."&amp;COUNTBLANK(A$48:A56)-1</f>
        <v>4.8</v>
      </c>
      <c r="C56" s="47" t="s">
        <v>199</v>
      </c>
      <c r="D56" s="19"/>
      <c r="E56" s="19"/>
      <c r="F56" s="18"/>
      <c r="G56" s="18"/>
      <c r="H56" s="18"/>
      <c r="I56" s="37">
        <v>0</v>
      </c>
      <c r="J56" s="36"/>
      <c r="K56" s="41">
        <f t="shared" si="7"/>
        <v>0</v>
      </c>
      <c r="L56" s="36"/>
      <c r="M56" s="29">
        <f t="shared" si="5"/>
        <v>0</v>
      </c>
    </row>
    <row r="57" spans="2:13" x14ac:dyDescent="0.3">
      <c r="B57" s="64" t="str">
        <f>"4."&amp;COUNTBLANK(A$48:A57)-1</f>
        <v>4.9</v>
      </c>
      <c r="C57" s="54" t="s">
        <v>200</v>
      </c>
      <c r="D57" s="19"/>
      <c r="E57" s="19"/>
      <c r="F57" s="18"/>
      <c r="G57" s="18"/>
      <c r="H57" s="18"/>
      <c r="I57" s="37">
        <v>0</v>
      </c>
      <c r="J57" s="36"/>
      <c r="K57" s="41">
        <f t="shared" si="7"/>
        <v>0</v>
      </c>
      <c r="L57" s="36"/>
      <c r="M57" s="29">
        <f t="shared" si="5"/>
        <v>0</v>
      </c>
    </row>
    <row r="58" spans="2:13" x14ac:dyDescent="0.3">
      <c r="B58" s="64" t="str">
        <f>"4."&amp;COUNTBLANK(A$48:A58)-1</f>
        <v>4.10</v>
      </c>
      <c r="C58" s="61" t="s">
        <v>185</v>
      </c>
      <c r="D58" s="19"/>
      <c r="E58" s="19"/>
      <c r="F58" s="18"/>
      <c r="G58" s="18"/>
      <c r="H58" s="18"/>
      <c r="I58" s="37">
        <v>0</v>
      </c>
      <c r="J58" s="56"/>
      <c r="K58" s="41">
        <f t="shared" si="7"/>
        <v>0</v>
      </c>
      <c r="L58" s="57"/>
      <c r="M58" s="29">
        <f t="shared" si="5"/>
        <v>0</v>
      </c>
    </row>
    <row r="59" spans="2:13" x14ac:dyDescent="0.3">
      <c r="B59" s="64" t="str">
        <f>"5."&amp;COUNTBLANK(A$59:A59)-1</f>
        <v>5.0</v>
      </c>
      <c r="C59" s="55" t="s">
        <v>77</v>
      </c>
      <c r="D59" s="14"/>
      <c r="E59" s="14"/>
      <c r="F59" s="14"/>
      <c r="G59" s="14"/>
      <c r="H59" s="14"/>
      <c r="I59" s="51">
        <f>SUM(I60:I68)/COUNT(I60:I68)</f>
        <v>0</v>
      </c>
      <c r="J59" s="24"/>
      <c r="K59" s="52"/>
      <c r="L59" s="28">
        <f>SUM(L60:L68)</f>
        <v>0</v>
      </c>
      <c r="M59" s="52">
        <f>K59+L59</f>
        <v>0</v>
      </c>
    </row>
    <row r="60" spans="2:13" x14ac:dyDescent="0.3">
      <c r="B60" s="64" t="str">
        <f>"5."&amp;COUNTBLANK(A$59:A60)-1</f>
        <v>5.1</v>
      </c>
      <c r="C60" s="61" t="s">
        <v>201</v>
      </c>
      <c r="D60" s="19"/>
      <c r="E60" s="19"/>
      <c r="F60" s="18"/>
      <c r="G60" s="18"/>
      <c r="H60" s="18"/>
      <c r="I60" s="37">
        <v>0</v>
      </c>
      <c r="J60" s="8"/>
      <c r="K60" s="42">
        <f>K59</f>
        <v>0</v>
      </c>
      <c r="L60" s="36"/>
      <c r="M60" s="29">
        <f t="shared" si="5"/>
        <v>0</v>
      </c>
    </row>
    <row r="61" spans="2:13" ht="17.25" customHeight="1" x14ac:dyDescent="0.3">
      <c r="B61" s="64" t="str">
        <f>"5."&amp;COUNTBLANK(A$59:A61)-1</f>
        <v>5.2</v>
      </c>
      <c r="C61" s="47" t="s">
        <v>202</v>
      </c>
      <c r="D61" s="19"/>
      <c r="E61" s="19"/>
      <c r="F61" s="18"/>
      <c r="G61" s="18"/>
      <c r="H61" s="18"/>
      <c r="I61" s="37">
        <v>0</v>
      </c>
      <c r="J61" s="34"/>
      <c r="K61" s="44">
        <f>M60</f>
        <v>0</v>
      </c>
      <c r="L61" s="36"/>
      <c r="M61" s="29">
        <f t="shared" si="5"/>
        <v>0</v>
      </c>
    </row>
    <row r="62" spans="2:13" x14ac:dyDescent="0.3">
      <c r="B62" s="64" t="str">
        <f>"5."&amp;COUNTBLANK(A$59:A62)-1</f>
        <v>5.3</v>
      </c>
      <c r="C62" s="61" t="s">
        <v>203</v>
      </c>
      <c r="D62" s="19"/>
      <c r="E62" s="19"/>
      <c r="F62" s="19"/>
      <c r="G62" s="19"/>
      <c r="H62" s="19"/>
      <c r="I62" s="38">
        <v>0</v>
      </c>
      <c r="J62" s="43"/>
      <c r="K62" s="44">
        <f t="shared" ref="K62:K64" si="8">M61</f>
        <v>0</v>
      </c>
      <c r="L62" s="36"/>
      <c r="M62" s="29">
        <f t="shared" si="5"/>
        <v>0</v>
      </c>
    </row>
    <row r="63" spans="2:13" x14ac:dyDescent="0.3">
      <c r="B63" s="64" t="str">
        <f>"5."&amp;COUNTBLANK(A$59:A63)-1</f>
        <v>5.4</v>
      </c>
      <c r="C63" s="32" t="s">
        <v>204</v>
      </c>
      <c r="D63" s="19"/>
      <c r="E63" s="19"/>
      <c r="F63" s="19"/>
      <c r="G63" s="19"/>
      <c r="H63" s="19"/>
      <c r="I63" s="38">
        <v>0</v>
      </c>
      <c r="J63" s="43"/>
      <c r="K63" s="44">
        <f t="shared" si="8"/>
        <v>0</v>
      </c>
      <c r="L63" s="36"/>
      <c r="M63" s="29">
        <f t="shared" si="5"/>
        <v>0</v>
      </c>
    </row>
    <row r="64" spans="2:13" x14ac:dyDescent="0.3">
      <c r="B64" s="64" t="str">
        <f>"5."&amp;COUNTBLANK(A$59:A64)-1</f>
        <v>5.5</v>
      </c>
      <c r="C64" s="61" t="s">
        <v>205</v>
      </c>
      <c r="D64" s="19"/>
      <c r="E64" s="19"/>
      <c r="F64" s="19"/>
      <c r="G64" s="19"/>
      <c r="H64" s="19"/>
      <c r="I64" s="38">
        <v>0</v>
      </c>
      <c r="J64" s="43"/>
      <c r="K64" s="44">
        <f t="shared" si="8"/>
        <v>0</v>
      </c>
      <c r="L64" s="36"/>
      <c r="M64" s="29">
        <f t="shared" si="5"/>
        <v>0</v>
      </c>
    </row>
    <row r="65" spans="2:13" x14ac:dyDescent="0.3">
      <c r="B65" s="64" t="str">
        <f>"5."&amp;COUNTBLANK(A$59:A65)-1</f>
        <v>5.6</v>
      </c>
      <c r="C65" s="61" t="s">
        <v>206</v>
      </c>
      <c r="D65" s="19"/>
      <c r="E65" s="19"/>
      <c r="F65" s="19"/>
      <c r="G65" s="19"/>
      <c r="H65" s="19"/>
      <c r="I65" s="38">
        <v>0</v>
      </c>
      <c r="J65" s="43"/>
      <c r="K65" s="45">
        <f t="shared" ref="K65:K66" si="9">M64</f>
        <v>0</v>
      </c>
      <c r="L65" s="36"/>
      <c r="M65" s="29">
        <f t="shared" si="5"/>
        <v>0</v>
      </c>
    </row>
    <row r="66" spans="2:13" x14ac:dyDescent="0.3">
      <c r="B66" s="64" t="str">
        <f>"5."&amp;COUNTBLANK(A$59:A66)-1</f>
        <v>5.7</v>
      </c>
      <c r="C66" s="47" t="s">
        <v>207</v>
      </c>
      <c r="D66" s="19"/>
      <c r="E66" s="19"/>
      <c r="F66" s="19"/>
      <c r="G66" s="19"/>
      <c r="H66" s="19"/>
      <c r="I66" s="48">
        <v>0</v>
      </c>
      <c r="J66" s="43"/>
      <c r="K66" s="45">
        <f t="shared" si="9"/>
        <v>0</v>
      </c>
      <c r="L66" s="36"/>
      <c r="M66" s="29">
        <f t="shared" si="5"/>
        <v>0</v>
      </c>
    </row>
    <row r="67" spans="2:13" x14ac:dyDescent="0.3">
      <c r="B67" s="64" t="str">
        <f>"5."&amp;COUNTBLANK(A$59:A67)-1</f>
        <v>5.8</v>
      </c>
      <c r="C67" s="62" t="s">
        <v>208</v>
      </c>
      <c r="D67" s="18"/>
      <c r="E67" s="18"/>
      <c r="F67" s="18"/>
      <c r="G67" s="18"/>
      <c r="H67" s="18"/>
      <c r="I67" s="49">
        <v>0</v>
      </c>
      <c r="J67" s="50"/>
      <c r="K67" s="46">
        <f>M66</f>
        <v>0</v>
      </c>
      <c r="L67" s="36"/>
      <c r="M67" s="29">
        <f t="shared" si="5"/>
        <v>0</v>
      </c>
    </row>
    <row r="68" spans="2:13" x14ac:dyDescent="0.3">
      <c r="B68" s="64" t="str">
        <f>"5."&amp;COUNTBLANK(A$59:A68)-1</f>
        <v>5.9</v>
      </c>
      <c r="C68" s="62" t="s">
        <v>209</v>
      </c>
      <c r="D68" s="18"/>
      <c r="E68" s="18"/>
      <c r="F68" s="18"/>
      <c r="G68" s="18"/>
      <c r="H68" s="18"/>
      <c r="I68" s="49">
        <v>0</v>
      </c>
      <c r="J68" s="50"/>
      <c r="K68" s="46">
        <f>M67</f>
        <v>0</v>
      </c>
      <c r="L68" s="36"/>
      <c r="M68" s="29">
        <f t="shared" ref="M68" si="10">K68+L68</f>
        <v>0</v>
      </c>
    </row>
    <row r="119" spans="3:3" x14ac:dyDescent="0.3">
      <c r="C119" t="s">
        <v>78</v>
      </c>
    </row>
    <row r="120" spans="3:3" x14ac:dyDescent="0.3">
      <c r="C120" t="s">
        <v>14</v>
      </c>
    </row>
    <row r="121" spans="3:3" x14ac:dyDescent="0.3">
      <c r="C121" t="s">
        <v>15</v>
      </c>
    </row>
    <row r="122" spans="3:3" x14ac:dyDescent="0.3">
      <c r="C122" t="s">
        <v>16</v>
      </c>
    </row>
    <row r="123" spans="3:3" x14ac:dyDescent="0.3">
      <c r="C123" t="s">
        <v>17</v>
      </c>
    </row>
    <row r="124" spans="3:3" x14ac:dyDescent="0.3">
      <c r="C124" t="s">
        <v>18</v>
      </c>
    </row>
    <row r="125" spans="3:3" x14ac:dyDescent="0.3">
      <c r="C125" t="s">
        <v>19</v>
      </c>
    </row>
    <row r="126" spans="3:3" x14ac:dyDescent="0.3">
      <c r="C126" t="s">
        <v>214</v>
      </c>
    </row>
  </sheetData>
  <autoFilter ref="C4:M68" xr:uid="{9BAFEED0-C612-43B1-A618-FA17CA828362}"/>
  <mergeCells count="1">
    <mergeCell ref="B4:C4"/>
  </mergeCells>
  <phoneticPr fontId="4" type="noConversion"/>
  <conditionalFormatting sqref="I6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{79B57974-97DD-4782-80F0-E47AEC086FE8}</x14:id>
        </ext>
      </extLst>
    </cfRule>
  </conditionalFormatting>
  <conditionalFormatting sqref="I5:I67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{15BDCE69-D02A-4379-8A61-C6102E2E6F1C}</x14:id>
        </ext>
      </extLst>
    </cfRule>
  </conditionalFormatting>
  <dataValidations count="1">
    <dataValidation type="list" allowBlank="1" showInputMessage="1" showErrorMessage="1" sqref="D5:H68" xr:uid="{4A481686-0E62-4999-A24E-B5B76781B3A9}">
      <formula1>$C$120:$C$126</formula1>
    </dataValidation>
  </dataValidations>
  <pageMargins left="0.7" right="0.7" top="0.75" bottom="0.75" header="0.3" footer="0.3"/>
  <pageSetup orientation="portrait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B57974-97DD-4782-80F0-E47AEC086F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I68</xm:sqref>
        </x14:conditionalFormatting>
        <x14:conditionalFormatting xmlns:xm="http://schemas.microsoft.com/office/excel/2006/main">
          <x14:cfRule type="dataBar" id="{15BDCE69-D02A-4379-8A61-C6102E2E6F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I5:I67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2F12-726F-4C08-9F30-98833224BB61}">
  <dimension ref="B1:FE114"/>
  <sheetViews>
    <sheetView showGridLines="0" zoomScale="70" zoomScaleNormal="70" workbookViewId="0">
      <selection activeCell="C18" sqref="C18"/>
    </sheetView>
  </sheetViews>
  <sheetFormatPr baseColWidth="10" defaultColWidth="11.44140625" defaultRowHeight="14.4" x14ac:dyDescent="0.3"/>
  <cols>
    <col min="1" max="1" width="12.109375" customWidth="1"/>
    <col min="3" max="3" width="97" bestFit="1" customWidth="1"/>
    <col min="4" max="4" width="19.44140625" customWidth="1"/>
    <col min="5" max="5" width="21.109375" bestFit="1" customWidth="1"/>
    <col min="18" max="18" width="13.5546875" bestFit="1" customWidth="1"/>
    <col min="54" max="54" width="13.5546875" bestFit="1" customWidth="1"/>
    <col min="66" max="66" width="13.5546875" bestFit="1" customWidth="1"/>
    <col min="96" max="96" width="15" bestFit="1" customWidth="1"/>
    <col min="133" max="133" width="13.5546875" bestFit="1" customWidth="1"/>
  </cols>
  <sheetData>
    <row r="1" spans="2:5" ht="15.6" x14ac:dyDescent="0.3">
      <c r="B1" s="109" t="s">
        <v>2</v>
      </c>
      <c r="C1" s="110"/>
      <c r="D1" s="68" t="s">
        <v>79</v>
      </c>
      <c r="E1" s="68" t="s">
        <v>80</v>
      </c>
    </row>
    <row r="2" spans="2:5" x14ac:dyDescent="0.3">
      <c r="B2" s="67" t="str">
        <f>ACTIVIDADES!B5</f>
        <v>1.0</v>
      </c>
      <c r="C2" s="39" t="str">
        <f>ACTIVIDADES!C5</f>
        <v>1.0 REALIZAR LA FORMULACIÓN DEL PROYECTO</v>
      </c>
      <c r="D2" s="65"/>
      <c r="E2" s="66">
        <f>ACTIVIDADES!L5</f>
        <v>125</v>
      </c>
    </row>
    <row r="3" spans="2:5" x14ac:dyDescent="0.3">
      <c r="B3" s="64" t="str">
        <f>ACTIVIDADES!B6</f>
        <v>1.1</v>
      </c>
      <c r="C3" s="70" t="str">
        <f>ACTIVIDADES!C6</f>
        <v>Proponer ideas de proyectos orientados a la ingenieria de software</v>
      </c>
      <c r="D3" s="63" t="s">
        <v>81</v>
      </c>
      <c r="E3" s="63">
        <f>ACTIVIDADES!L6</f>
        <v>4</v>
      </c>
    </row>
    <row r="4" spans="2:5" x14ac:dyDescent="0.3">
      <c r="B4" s="64" t="str">
        <f>ACTIVIDADES!B7</f>
        <v>1.2</v>
      </c>
      <c r="C4" s="71" t="str">
        <f>ACTIVIDADES!C7</f>
        <v>Realizar análisis y ponderación de decisión de la idea</v>
      </c>
      <c r="D4" s="32" t="s">
        <v>82</v>
      </c>
      <c r="E4" s="63">
        <f>ACTIVIDADES!L7</f>
        <v>6</v>
      </c>
    </row>
    <row r="5" spans="2:5" x14ac:dyDescent="0.3">
      <c r="B5" s="64" t="str">
        <f>ACTIVIDADES!B8</f>
        <v>1.3</v>
      </c>
      <c r="C5" s="71" t="str">
        <f>ACTIVIDADES!C8</f>
        <v>Definir cobertura de funcionamiento geográfico de la plataforma (Alcance)</v>
      </c>
      <c r="D5" s="32" t="s">
        <v>82</v>
      </c>
      <c r="E5" s="63">
        <f>ACTIVIDADES!L8</f>
        <v>3</v>
      </c>
    </row>
    <row r="6" spans="2:5" x14ac:dyDescent="0.3">
      <c r="B6" s="64" t="str">
        <f>ACTIVIDADES!B9</f>
        <v>1.4</v>
      </c>
      <c r="C6" s="71" t="str">
        <f>ACTIVIDADES!C9</f>
        <v>Definir el perfil de usuarios finales (Alcance)</v>
      </c>
      <c r="D6" s="32" t="s">
        <v>83</v>
      </c>
      <c r="E6" s="63">
        <f>ACTIVIDADES!L9</f>
        <v>8</v>
      </c>
    </row>
    <row r="7" spans="2:5" x14ac:dyDescent="0.3">
      <c r="B7" s="64" t="str">
        <f>ACTIVIDADES!B10</f>
        <v>1.5</v>
      </c>
      <c r="C7" s="71" t="str">
        <f>ACTIVIDADES!C10</f>
        <v>Realizar análisis de interesados</v>
      </c>
      <c r="D7" s="32" t="s">
        <v>84</v>
      </c>
      <c r="E7" s="63">
        <f>ACTIVIDADES!L10</f>
        <v>8</v>
      </c>
    </row>
    <row r="8" spans="2:5" x14ac:dyDescent="0.3">
      <c r="B8" s="64" t="str">
        <f>ACTIVIDADES!B11</f>
        <v>1.6</v>
      </c>
      <c r="C8" s="71" t="str">
        <f>ACTIVIDADES!C11</f>
        <v>Realizar estado del arte (Primer acercamiento)</v>
      </c>
      <c r="D8" s="32" t="s">
        <v>85</v>
      </c>
      <c r="E8" s="63">
        <f>ACTIVIDADES!L11</f>
        <v>7</v>
      </c>
    </row>
    <row r="9" spans="2:5" x14ac:dyDescent="0.3">
      <c r="B9" s="64" t="str">
        <f>ACTIVIDADES!B12</f>
        <v>1.7</v>
      </c>
      <c r="C9" s="71" t="str">
        <f>ACTIVIDADES!C12</f>
        <v>Definir el alcance preliminar, Estado del arte, Planteamiento del problema y Formulación del problem</v>
      </c>
      <c r="D9" s="32" t="s">
        <v>86</v>
      </c>
      <c r="E9" s="63">
        <f>ACTIVIDADES!L12</f>
        <v>6</v>
      </c>
    </row>
    <row r="10" spans="2:5" x14ac:dyDescent="0.3">
      <c r="B10" s="64" t="str">
        <f>ACTIVIDADES!B13</f>
        <v>1.8</v>
      </c>
      <c r="C10" s="71" t="str">
        <f>ACTIVIDADES!C13</f>
        <v>Realizar análisis DOFA referente la competencia</v>
      </c>
      <c r="D10" s="32" t="s">
        <v>86</v>
      </c>
      <c r="E10" s="63">
        <f>ACTIVIDADES!L13</f>
        <v>2</v>
      </c>
    </row>
    <row r="11" spans="2:5" x14ac:dyDescent="0.3">
      <c r="B11" s="64" t="str">
        <f>ACTIVIDADES!B14</f>
        <v>1.9</v>
      </c>
      <c r="C11" s="71" t="str">
        <f>ACTIVIDADES!C14</f>
        <v>Calcular la proyección preliminar del Retorno de Inversión</v>
      </c>
      <c r="D11" s="32" t="s">
        <v>87</v>
      </c>
      <c r="E11" s="63">
        <f>ACTIVIDADES!L14</f>
        <v>5</v>
      </c>
    </row>
    <row r="12" spans="2:5" x14ac:dyDescent="0.3">
      <c r="B12" s="64" t="str">
        <f>ACTIVIDADES!B15</f>
        <v>1.10</v>
      </c>
      <c r="C12" s="71" t="str">
        <f>ACTIVIDADES!C15</f>
        <v>Definir las contribuciones de conocimiento de las áreas de tecnología aplicada USB</v>
      </c>
      <c r="D12" s="32" t="s">
        <v>81</v>
      </c>
      <c r="E12" s="63">
        <f>ACTIVIDADES!L15</f>
        <v>7</v>
      </c>
    </row>
    <row r="13" spans="2:5" x14ac:dyDescent="0.3">
      <c r="B13" s="64" t="str">
        <f>ACTIVIDADES!B16</f>
        <v>1.11</v>
      </c>
      <c r="C13" s="71" t="str">
        <f>ACTIVIDADES!C16</f>
        <v>Realizar cronograma de actividades</v>
      </c>
      <c r="D13" s="32" t="s">
        <v>88</v>
      </c>
      <c r="E13" s="63">
        <f>ACTIVIDADES!L16</f>
        <v>9</v>
      </c>
    </row>
    <row r="14" spans="2:5" x14ac:dyDescent="0.3">
      <c r="B14" s="64" t="str">
        <f>ACTIVIDADES!B17</f>
        <v>1.12</v>
      </c>
      <c r="C14" s="71" t="str">
        <f>ACTIVIDADES!C17</f>
        <v>Definir indicadores de ejecución de la actividad</v>
      </c>
      <c r="D14" s="32" t="s">
        <v>89</v>
      </c>
      <c r="E14" s="63">
        <f>ACTIVIDADES!L17</f>
        <v>5</v>
      </c>
    </row>
    <row r="15" spans="2:5" x14ac:dyDescent="0.3">
      <c r="B15" s="64" t="str">
        <f>ACTIVIDADES!B18</f>
        <v>1.13</v>
      </c>
      <c r="C15" s="71" t="str">
        <f>ACTIVIDADES!C18</f>
        <v>Definir duracion de actividades, y red CPM</v>
      </c>
      <c r="D15" s="32" t="s">
        <v>90</v>
      </c>
      <c r="E15" s="63">
        <f>ACTIVIDADES!L18</f>
        <v>9</v>
      </c>
    </row>
    <row r="16" spans="2:5" x14ac:dyDescent="0.3">
      <c r="B16" s="64" t="str">
        <f>ACTIVIDADES!B19</f>
        <v>1.14</v>
      </c>
      <c r="C16" s="71" t="str">
        <f>ACTIVIDADES!C19</f>
        <v>Definir ruta critica</v>
      </c>
      <c r="D16" s="32" t="s">
        <v>91</v>
      </c>
      <c r="E16" s="63">
        <f>ACTIVIDADES!L19</f>
        <v>7</v>
      </c>
    </row>
    <row r="17" spans="2:26" x14ac:dyDescent="0.3">
      <c r="B17" s="64" t="str">
        <f>ACTIVIDADES!B20</f>
        <v>1.15</v>
      </c>
      <c r="C17" s="71" t="str">
        <f>ACTIVIDADES!C20</f>
        <v>Realizar matriz de riesgos del proyecto</v>
      </c>
      <c r="D17" s="32" t="s">
        <v>92</v>
      </c>
      <c r="E17" s="63">
        <f>ACTIVIDADES!L20</f>
        <v>2</v>
      </c>
    </row>
    <row r="18" spans="2:26" x14ac:dyDescent="0.3">
      <c r="B18" s="64" t="str">
        <f>ACTIVIDADES!B21</f>
        <v>1.16</v>
      </c>
      <c r="C18" s="71" t="str">
        <f>ACTIVIDADES!C21</f>
        <v>Definir las acciones de minimizacion de riesgos</v>
      </c>
      <c r="D18" s="32" t="s">
        <v>93</v>
      </c>
      <c r="E18" s="63">
        <f>ACTIVIDADES!L21</f>
        <v>5</v>
      </c>
    </row>
    <row r="19" spans="2:26" x14ac:dyDescent="0.3">
      <c r="B19" s="64" t="str">
        <f>ACTIVIDADES!B22</f>
        <v>1.17</v>
      </c>
      <c r="C19" s="71" t="str">
        <f>ACTIVIDADES!C22</f>
        <v>Definir y desarrollar la tecnica de levantamiento de informacion (Entrevista)</v>
      </c>
      <c r="D19" s="32" t="s">
        <v>83</v>
      </c>
      <c r="E19" s="63">
        <f>ACTIVIDADES!L22</f>
        <v>5</v>
      </c>
    </row>
    <row r="20" spans="2:26" x14ac:dyDescent="0.3">
      <c r="B20" s="64" t="str">
        <f>ACTIVIDADES!B23</f>
        <v>1.18</v>
      </c>
      <c r="C20" s="71" t="str">
        <f>ACTIVIDADES!C23</f>
        <v>definir los requerimientos funcionales de DB</v>
      </c>
      <c r="D20" s="32" t="s">
        <v>94</v>
      </c>
      <c r="E20" s="63">
        <f>ACTIVIDADES!L23</f>
        <v>7</v>
      </c>
    </row>
    <row r="21" spans="2:26" x14ac:dyDescent="0.3">
      <c r="B21" s="64" t="str">
        <f>ACTIVIDADES!B24</f>
        <v>1.19</v>
      </c>
      <c r="C21" s="71" t="str">
        <f>ACTIVIDADES!C24</f>
        <v>definir los requerimientos no funcionales de DB</v>
      </c>
      <c r="D21" s="32" t="s">
        <v>95</v>
      </c>
      <c r="E21" s="63">
        <f>ACTIVIDADES!L24</f>
        <v>7</v>
      </c>
    </row>
    <row r="22" spans="2:26" x14ac:dyDescent="0.3">
      <c r="B22" s="64" t="str">
        <f>ACTIVIDADES!B25</f>
        <v>1.20</v>
      </c>
      <c r="C22" s="71" t="str">
        <f>ACTIVIDADES!C25</f>
        <v>definir los requerimientos fisicos e infraestructura</v>
      </c>
      <c r="D22" s="32" t="s">
        <v>96</v>
      </c>
      <c r="E22" s="63">
        <f>ACTIVIDADES!L25</f>
        <v>6</v>
      </c>
    </row>
    <row r="23" spans="2:26" x14ac:dyDescent="0.3">
      <c r="B23" s="64" t="str">
        <f>ACTIVIDADES!B26</f>
        <v>1.21</v>
      </c>
      <c r="C23" s="71" t="str">
        <f>ACTIVIDADES!C26</f>
        <v>Realizar el modelado DB entidad - relación</v>
      </c>
      <c r="D23" s="32" t="s">
        <v>97</v>
      </c>
      <c r="E23" s="63">
        <f>ACTIVIDADES!L26</f>
        <v>7</v>
      </c>
    </row>
    <row r="24" spans="2:26" ht="15" thickBot="1" x14ac:dyDescent="0.35">
      <c r="B24" s="64" t="str">
        <f>ACTIVIDADES!B27</f>
        <v>2.0</v>
      </c>
      <c r="C24" s="39" t="str">
        <f>ACTIVIDADES!C27</f>
        <v>2.00 [DISEÑO] DESARROLLO CONCEPTO</v>
      </c>
      <c r="D24" s="65"/>
      <c r="E24" s="66">
        <f>ACTIVIDADES!L27</f>
        <v>116</v>
      </c>
      <c r="X24" s="74">
        <f>S41</f>
        <v>4</v>
      </c>
      <c r="Y24" s="75">
        <f>(X24+E4)</f>
        <v>10</v>
      </c>
      <c r="Z24" t="e">
        <f>X24-X25</f>
        <v>#REF!</v>
      </c>
    </row>
    <row r="25" spans="2:26" ht="15" thickTop="1" x14ac:dyDescent="0.3">
      <c r="B25" s="64" t="str">
        <f>ACTIVIDADES!B29</f>
        <v>2.2</v>
      </c>
      <c r="C25" s="69" t="str">
        <f>ACTIVIDADES!C29</f>
        <v>Implementar MSDB</v>
      </c>
      <c r="D25" s="32" t="s">
        <v>98</v>
      </c>
      <c r="E25" s="63">
        <f>ACTIVIDADES!L29</f>
        <v>15</v>
      </c>
      <c r="X25" s="76" t="e">
        <f>Y25-E4</f>
        <v>#REF!</v>
      </c>
      <c r="Y25" s="1" t="e">
        <f>AD42</f>
        <v>#REF!</v>
      </c>
      <c r="Z25" t="e">
        <f>Y24-Y25</f>
        <v>#REF!</v>
      </c>
    </row>
    <row r="26" spans="2:26" x14ac:dyDescent="0.3">
      <c r="B26" s="64" t="str">
        <f>ACTIVIDADES!B30</f>
        <v>2.3</v>
      </c>
      <c r="C26" s="69" t="str">
        <f>ACTIVIDADES!C30</f>
        <v>Normalizar modelo relacional</v>
      </c>
      <c r="D26" s="32" t="s">
        <v>99</v>
      </c>
      <c r="E26" s="32">
        <f>ACTIVIDADES!L30</f>
        <v>11</v>
      </c>
    </row>
    <row r="27" spans="2:26" x14ac:dyDescent="0.3">
      <c r="B27" s="64" t="e">
        <f>ACTIVIDADES!#REF!</f>
        <v>#REF!</v>
      </c>
      <c r="C27" s="69" t="e">
        <f>ACTIVIDADES!#REF!</f>
        <v>#REF!</v>
      </c>
      <c r="D27" s="32" t="s">
        <v>99</v>
      </c>
      <c r="E27" s="32" t="e">
        <f>ACTIVIDADES!#REF!</f>
        <v>#REF!</v>
      </c>
    </row>
    <row r="28" spans="2:26" x14ac:dyDescent="0.3">
      <c r="B28" s="64" t="e">
        <f>ACTIVIDADES!#REF!</f>
        <v>#REF!</v>
      </c>
      <c r="C28" s="69" t="e">
        <f>ACTIVIDADES!#REF!</f>
        <v>#REF!</v>
      </c>
      <c r="D28" s="32" t="s">
        <v>99</v>
      </c>
      <c r="E28" s="32" t="e">
        <f>ACTIVIDADES!#REF!</f>
        <v>#REF!</v>
      </c>
    </row>
    <row r="29" spans="2:26" x14ac:dyDescent="0.3">
      <c r="B29" s="64" t="e">
        <f>ACTIVIDADES!#REF!</f>
        <v>#REF!</v>
      </c>
      <c r="C29" s="69" t="e">
        <f>ACTIVIDADES!#REF!</f>
        <v>#REF!</v>
      </c>
      <c r="D29" s="32" t="s">
        <v>100</v>
      </c>
      <c r="E29" s="32" t="e">
        <f>ACTIVIDADES!#REF!</f>
        <v>#REF!</v>
      </c>
    </row>
    <row r="30" spans="2:26" x14ac:dyDescent="0.3">
      <c r="B30" s="64" t="str">
        <f>ACTIVIDADES!B31</f>
        <v>2.4</v>
      </c>
      <c r="C30" s="69" t="str">
        <f>ACTIVIDADES!C31</f>
        <v>Implementar procedimientos almacenados (Creacion y actualizacion).</v>
      </c>
      <c r="D30" s="32" t="s">
        <v>101</v>
      </c>
      <c r="E30" s="32">
        <f>ACTIVIDADES!L31</f>
        <v>27</v>
      </c>
    </row>
    <row r="31" spans="2:26" x14ac:dyDescent="0.3">
      <c r="B31" s="64" t="str">
        <f>ACTIVIDADES!B34</f>
        <v>2.7</v>
      </c>
      <c r="C31" s="69" t="str">
        <f>ACTIVIDADES!C34</f>
        <v>Diseniar Scketch</v>
      </c>
      <c r="D31" s="32" t="s">
        <v>102</v>
      </c>
      <c r="E31" s="32">
        <f>ACTIVIDADES!L34</f>
        <v>9</v>
      </c>
    </row>
    <row r="32" spans="2:26" x14ac:dyDescent="0.3">
      <c r="B32" s="64" t="str">
        <f>ACTIVIDADES!B35</f>
        <v>2.8</v>
      </c>
      <c r="C32" s="69" t="str">
        <f>ACTIVIDADES!C35</f>
        <v>Diseniar mockup</v>
      </c>
      <c r="D32" s="32" t="s">
        <v>103</v>
      </c>
      <c r="E32" s="32">
        <f>ACTIVIDADES!L35</f>
        <v>7</v>
      </c>
    </row>
    <row r="33" spans="2:140" x14ac:dyDescent="0.3">
      <c r="B33" s="64" t="str">
        <f>ACTIVIDADES!B37</f>
        <v>2.10</v>
      </c>
      <c r="C33" s="69" t="str">
        <f>ACTIVIDADES!C37</f>
        <v>Implementar tecnologias front End HTML, CSS, y Javascript</v>
      </c>
      <c r="D33" s="32" t="s">
        <v>103</v>
      </c>
      <c r="E33" s="32">
        <f>ACTIVIDADES!L37</f>
        <v>17</v>
      </c>
    </row>
    <row r="34" spans="2:140" x14ac:dyDescent="0.3">
      <c r="B34" s="64" t="str">
        <f>ACTIVIDADES!B28</f>
        <v>2.1</v>
      </c>
      <c r="C34" s="69" t="str">
        <f>ACTIVIDADES!C28</f>
        <v>Revisar y actualizar Modelo de base de datos (M.E.R, D.E.R, Diccionario de Datos)</v>
      </c>
      <c r="D34" s="32" t="s">
        <v>103</v>
      </c>
      <c r="E34" s="32">
        <f>ACTIVIDADES!L28</f>
        <v>3</v>
      </c>
    </row>
    <row r="35" spans="2:140" x14ac:dyDescent="0.3">
      <c r="B35" s="64" t="str">
        <f>ACTIVIDADES!B32</f>
        <v>2.5</v>
      </c>
      <c r="C35" s="69" t="str">
        <f>ACTIVIDADES!C32</f>
        <v>Realizar insercion de registros [Insert Into]</v>
      </c>
      <c r="D35" s="32" t="s">
        <v>103</v>
      </c>
      <c r="E35" s="32">
        <f>ACTIVIDADES!L32</f>
        <v>11</v>
      </c>
    </row>
    <row r="36" spans="2:140" x14ac:dyDescent="0.3">
      <c r="B36" s="64" t="str">
        <f>ACTIVIDADES!B38</f>
        <v>3.0</v>
      </c>
      <c r="C36" s="39" t="str">
        <f>ACTIVIDADES!C38</f>
        <v xml:space="preserve">3.00 [DISEÑO] </v>
      </c>
      <c r="D36" s="65"/>
      <c r="E36" s="66">
        <f>ACTIVIDADES!L38</f>
        <v>120</v>
      </c>
    </row>
    <row r="37" spans="2:140" x14ac:dyDescent="0.3">
      <c r="B37" s="64" t="str">
        <f>ACTIVIDADES!B39</f>
        <v>3.1</v>
      </c>
      <c r="C37" s="72" t="str">
        <f>ACTIVIDADES!C39</f>
        <v>documentacion UML</v>
      </c>
      <c r="D37" s="63" t="s">
        <v>104</v>
      </c>
      <c r="E37" s="63">
        <f>ACTIVIDADES!L39</f>
        <v>23</v>
      </c>
    </row>
    <row r="38" spans="2:140" x14ac:dyDescent="0.3">
      <c r="B38" s="64" t="str">
        <f>ACTIVIDADES!B40</f>
        <v>3.2</v>
      </c>
      <c r="C38" s="73" t="str">
        <f>ACTIVIDADES!C40</f>
        <v>actualizar cronograma</v>
      </c>
      <c r="D38" s="63" t="s">
        <v>105</v>
      </c>
      <c r="E38" s="63">
        <f>ACTIVIDADES!L40</f>
        <v>15</v>
      </c>
    </row>
    <row r="39" spans="2:140" x14ac:dyDescent="0.3">
      <c r="B39" s="64" t="e">
        <f>ACTIVIDADES!#REF!</f>
        <v>#REF!</v>
      </c>
      <c r="C39" s="73" t="e">
        <f>ACTIVIDADES!#REF!</f>
        <v>#REF!</v>
      </c>
      <c r="D39" s="32" t="s">
        <v>105</v>
      </c>
      <c r="E39" s="32" t="e">
        <f>ACTIVIDADES!#REF!</f>
        <v>#REF!</v>
      </c>
    </row>
    <row r="40" spans="2:140" x14ac:dyDescent="0.3">
      <c r="B40" s="64" t="str">
        <f>ACTIVIDADES!B33</f>
        <v>2.6</v>
      </c>
      <c r="C40" s="73" t="str">
        <f>ACTIVIDADES!C33</f>
        <v>Crear un logotipo</v>
      </c>
      <c r="D40" s="32" t="s">
        <v>105</v>
      </c>
      <c r="E40" s="32">
        <f>ACTIVIDADES!L41</f>
        <v>15</v>
      </c>
      <c r="R40" s="1"/>
      <c r="S40" s="1"/>
    </row>
    <row r="41" spans="2:140" ht="15" thickBot="1" x14ac:dyDescent="0.35">
      <c r="B41" s="64" t="str">
        <f>ACTIVIDADES!B42</f>
        <v>3.4</v>
      </c>
      <c r="C41" s="73" t="str">
        <f>ACTIVIDADES!C42</f>
        <v>actualizar Base de datos</v>
      </c>
      <c r="D41" s="32" t="s">
        <v>106</v>
      </c>
      <c r="E41" s="32">
        <f>ACTIVIDADES!L42</f>
        <v>12</v>
      </c>
      <c r="R41" s="74">
        <v>0</v>
      </c>
      <c r="S41" s="75">
        <f>R41+E3</f>
        <v>4</v>
      </c>
      <c r="T41" t="e">
        <f>R42-R41</f>
        <v>#REF!</v>
      </c>
      <c r="AD41" s="74">
        <f>IF(Y24&gt;Y59,Y24,Y59)</f>
        <v>10</v>
      </c>
      <c r="AE41" s="75">
        <f>AD41+E6</f>
        <v>18</v>
      </c>
      <c r="AF41">
        <f>AE41-AD41</f>
        <v>8</v>
      </c>
      <c r="AJ41" s="74">
        <f>AE41</f>
        <v>18</v>
      </c>
      <c r="AK41" s="75">
        <f>AJ41+E7</f>
        <v>26</v>
      </c>
      <c r="AL41" t="e">
        <f>AJ42-AJ41</f>
        <v>#REF!</v>
      </c>
      <c r="AP41" s="74">
        <f>AK41</f>
        <v>26</v>
      </c>
      <c r="AQ41" s="75">
        <f>AP41+E8</f>
        <v>33</v>
      </c>
      <c r="AR41" t="e">
        <f>AP42-AP41</f>
        <v>#REF!</v>
      </c>
      <c r="AV41" s="74">
        <f>AQ41</f>
        <v>33</v>
      </c>
      <c r="AW41" s="75">
        <f>AV41+E9</f>
        <v>39</v>
      </c>
      <c r="AX41" t="e">
        <f>AV41-AV42</f>
        <v>#REF!</v>
      </c>
      <c r="DD41" s="74" t="e">
        <f>CY78</f>
        <v>#REF!</v>
      </c>
      <c r="DE41" s="75" t="e">
        <f>DD41+E32</f>
        <v>#REF!</v>
      </c>
      <c r="DF41" t="e">
        <f>DD42-DD41</f>
        <v>#REF!</v>
      </c>
      <c r="DU41" s="74" t="e">
        <f>(DP78)</f>
        <v>#REF!</v>
      </c>
      <c r="DV41" s="75" t="e">
        <f>DU41+E39</f>
        <v>#REF!</v>
      </c>
      <c r="DW41" t="e">
        <f>DU42-DU41</f>
        <v>#REF!</v>
      </c>
      <c r="EB41" s="74" t="e">
        <f>DV41</f>
        <v>#REF!</v>
      </c>
      <c r="EC41" s="75" t="e">
        <f>EB41+E43</f>
        <v>#REF!</v>
      </c>
      <c r="ED41" t="e">
        <f>EB42-EB41</f>
        <v>#REF!</v>
      </c>
      <c r="EH41" s="74" t="e">
        <f>MAX(EC41)</f>
        <v>#REF!</v>
      </c>
      <c r="EI41" s="75" t="e">
        <f>EH41+E41</f>
        <v>#REF!</v>
      </c>
      <c r="EJ41" t="e">
        <f>EH42-EH41</f>
        <v>#REF!</v>
      </c>
    </row>
    <row r="42" spans="2:140" ht="15" thickTop="1" x14ac:dyDescent="0.3">
      <c r="B42" s="64" t="str">
        <f>ACTIVIDADES!B43</f>
        <v>3.5</v>
      </c>
      <c r="C42" s="73" t="e">
        <f>ACTIVIDADES!#REF!</f>
        <v>#REF!</v>
      </c>
      <c r="D42" s="32" t="s">
        <v>107</v>
      </c>
      <c r="E42" s="32">
        <f>ACTIVIDADES!L43</f>
        <v>9</v>
      </c>
      <c r="R42" s="76" t="e">
        <f>S42-E3</f>
        <v>#REF!</v>
      </c>
      <c r="S42" s="1" t="e">
        <f>MIN(X25,X60)</f>
        <v>#REF!</v>
      </c>
      <c r="T42" t="e">
        <f>S42-S41</f>
        <v>#REF!</v>
      </c>
      <c r="AD42" s="76" t="e">
        <f>AE42-E6</f>
        <v>#REF!</v>
      </c>
      <c r="AE42" s="1" t="e">
        <f>AJ42</f>
        <v>#REF!</v>
      </c>
      <c r="AF42" t="e">
        <f>AE41-AE42</f>
        <v>#REF!</v>
      </c>
      <c r="AJ42" s="76" t="e">
        <f>AK42-E7</f>
        <v>#REF!</v>
      </c>
      <c r="AK42" s="1" t="e">
        <f>AP42</f>
        <v>#REF!</v>
      </c>
      <c r="AL42" t="e">
        <f>AK42-AK41</f>
        <v>#REF!</v>
      </c>
      <c r="AP42" s="76" t="e">
        <f>AQ42-E8</f>
        <v>#REF!</v>
      </c>
      <c r="AQ42" s="1" t="e">
        <f>MIN(AV42,AV60)</f>
        <v>#REF!</v>
      </c>
      <c r="AR42" t="e">
        <f>AQ42-AQ41</f>
        <v>#REF!</v>
      </c>
      <c r="AV42" s="76" t="e">
        <f>AW42-E9</f>
        <v>#REF!</v>
      </c>
      <c r="AW42" s="1" t="e">
        <f>BB60</f>
        <v>#REF!</v>
      </c>
      <c r="AX42" t="e">
        <f>AW42-AW41</f>
        <v>#REF!</v>
      </c>
      <c r="DD42" s="76" t="e">
        <f>DE42-E32</f>
        <v>#REF!</v>
      </c>
      <c r="DE42" s="1" t="e">
        <f>DJ79</f>
        <v>#REF!</v>
      </c>
      <c r="DF42" t="e">
        <f>DE42-DE41</f>
        <v>#REF!</v>
      </c>
      <c r="DU42" s="76" t="e">
        <f>DV42-E39</f>
        <v>#REF!</v>
      </c>
      <c r="DV42" s="1" t="e">
        <f>EB42</f>
        <v>#REF!</v>
      </c>
      <c r="DW42" t="e">
        <f>DV42-DV41</f>
        <v>#REF!</v>
      </c>
      <c r="EB42" s="76" t="e">
        <f>EC42-E43</f>
        <v>#REF!</v>
      </c>
      <c r="EC42" s="1" t="e">
        <f>EH42</f>
        <v>#REF!</v>
      </c>
      <c r="ED42" t="e">
        <f>EC42-EC41</f>
        <v>#REF!</v>
      </c>
      <c r="EH42" s="76" t="e">
        <f>EI42-E41</f>
        <v>#REF!</v>
      </c>
      <c r="EI42" s="1" t="e">
        <f>EN78</f>
        <v>#REF!</v>
      </c>
      <c r="EJ42" t="e">
        <f>EI42-EI41</f>
        <v>#REF!</v>
      </c>
    </row>
    <row r="43" spans="2:140" x14ac:dyDescent="0.3">
      <c r="B43" s="64" t="str">
        <f>ACTIVIDADES!B44</f>
        <v>3.6</v>
      </c>
      <c r="C43" s="73" t="str">
        <f>ACTIVIDADES!C44</f>
        <v>actualizar documento de implementacion de proyectos</v>
      </c>
      <c r="D43" s="32" t="s">
        <v>108</v>
      </c>
      <c r="E43" s="32">
        <f>ACTIVIDADES!L44</f>
        <v>13</v>
      </c>
    </row>
    <row r="44" spans="2:140" x14ac:dyDescent="0.3">
      <c r="B44" s="64" t="e">
        <f>ACTIVIDADES!#REF!</f>
        <v>#REF!</v>
      </c>
      <c r="C44" s="73" t="e">
        <f>ACTIVIDADES!#REF!</f>
        <v>#REF!</v>
      </c>
      <c r="D44" s="32" t="s">
        <v>109</v>
      </c>
      <c r="E44" s="32" t="e">
        <f>ACTIVIDADES!#REF!</f>
        <v>#REF!</v>
      </c>
    </row>
    <row r="45" spans="2:140" x14ac:dyDescent="0.3">
      <c r="B45" s="64" t="e">
        <f>ACTIVIDADES!#REF!</f>
        <v>#REF!</v>
      </c>
      <c r="C45" s="73" t="str">
        <f>ACTIVIDADES!C43</f>
        <v>Alimentar informacion de proyecto en sharepoint</v>
      </c>
      <c r="D45" s="32" t="s">
        <v>110</v>
      </c>
      <c r="E45" s="32" t="e">
        <f>ACTIVIDADES!#REF!</f>
        <v>#REF!</v>
      </c>
    </row>
    <row r="46" spans="2:140" x14ac:dyDescent="0.3">
      <c r="B46" s="64" t="str">
        <f>ACTIVIDADES!B45</f>
        <v>3.7</v>
      </c>
      <c r="C46" s="73" t="str">
        <f>ACTIVIDADES!C45</f>
        <v>Actualizar FRONT END</v>
      </c>
      <c r="D46" s="32" t="s">
        <v>111</v>
      </c>
      <c r="E46" s="32">
        <f>ACTIVIDADES!L45</f>
        <v>19</v>
      </c>
    </row>
    <row r="47" spans="2:140" x14ac:dyDescent="0.3">
      <c r="B47" s="64" t="str">
        <f>ACTIVIDADES!B46</f>
        <v>3.8</v>
      </c>
      <c r="C47" s="73" t="str">
        <f>ACTIVIDADES!C46</f>
        <v>funciones y triggers CRUD</v>
      </c>
      <c r="D47" s="32" t="s">
        <v>112</v>
      </c>
      <c r="E47" s="32">
        <f>ACTIVIDADES!L46</f>
        <v>7</v>
      </c>
    </row>
    <row r="48" spans="2:140" x14ac:dyDescent="0.3">
      <c r="B48" s="64" t="str">
        <f>ACTIVIDADES!B47</f>
        <v>3.9</v>
      </c>
      <c r="C48" s="73" t="str">
        <f>ACTIVIDADES!C47</f>
        <v>Conectar DB con interfaz de usuario</v>
      </c>
      <c r="D48" s="32" t="s">
        <v>113</v>
      </c>
      <c r="E48" s="32">
        <f>ACTIVIDADES!L47</f>
        <v>7</v>
      </c>
    </row>
    <row r="59" spans="24:110" ht="15" thickBot="1" x14ac:dyDescent="0.35">
      <c r="X59" s="74">
        <f>S41</f>
        <v>4</v>
      </c>
      <c r="Y59" s="75">
        <f>X59+E5</f>
        <v>7</v>
      </c>
      <c r="Z59" t="e">
        <f>X60-X59</f>
        <v>#REF!</v>
      </c>
      <c r="AD59" s="74">
        <f>IF(Y24&gt;Y59,Y24,Y59)</f>
        <v>10</v>
      </c>
      <c r="AE59" s="75">
        <f>AD59+E19</f>
        <v>15</v>
      </c>
      <c r="AF59" t="e">
        <f>AD60-AD59</f>
        <v>#REF!</v>
      </c>
      <c r="AV59" s="74">
        <f>AQ41</f>
        <v>33</v>
      </c>
      <c r="AW59" s="75">
        <f>AV59+E10</f>
        <v>35</v>
      </c>
      <c r="AX59" t="e">
        <f>AV60-AV59</f>
        <v>#REF!</v>
      </c>
      <c r="BB59" s="74">
        <f>IF(AW41&lt;AW59,AW41,AW59)</f>
        <v>35</v>
      </c>
      <c r="BC59" s="75">
        <f>BB59+E20</f>
        <v>42</v>
      </c>
      <c r="BD59" t="e">
        <f>BB60-BB59</f>
        <v>#REF!</v>
      </c>
      <c r="BH59" s="74">
        <f>BC59</f>
        <v>42</v>
      </c>
      <c r="BI59" s="75">
        <f>BH59+E21</f>
        <v>49</v>
      </c>
      <c r="BJ59" t="e">
        <f>BH60-BH59</f>
        <v>#REF!</v>
      </c>
      <c r="CF59" s="74">
        <f>CA78</f>
        <v>77</v>
      </c>
      <c r="CG59" s="75">
        <f>CF59+E26</f>
        <v>88</v>
      </c>
      <c r="CH59" t="e">
        <f>CF60-CF59</f>
        <v>#REF!</v>
      </c>
      <c r="DD59" s="74" t="e">
        <f>CY78</f>
        <v>#REF!</v>
      </c>
      <c r="DE59" s="75" t="e">
        <f>DD59+E33</f>
        <v>#REF!</v>
      </c>
      <c r="DF59" t="e">
        <f>DD60-DD59</f>
        <v>#REF!</v>
      </c>
    </row>
    <row r="60" spans="24:110" ht="15" thickTop="1" x14ac:dyDescent="0.3">
      <c r="X60" s="76" t="e">
        <f>Y60-E5</f>
        <v>#REF!</v>
      </c>
      <c r="Y60" s="1" t="e">
        <f>AD60</f>
        <v>#REF!</v>
      </c>
      <c r="Z60" t="e">
        <f>Y60-Y59</f>
        <v>#REF!</v>
      </c>
      <c r="AD60" s="76" t="e">
        <f>AE60-E19</f>
        <v>#REF!</v>
      </c>
      <c r="AE60" s="1" t="e">
        <f>AV79</f>
        <v>#REF!</v>
      </c>
      <c r="AF60" t="e">
        <f>AE60-AE59</f>
        <v>#REF!</v>
      </c>
      <c r="AV60" s="76" t="e">
        <f>AW60-E10</f>
        <v>#REF!</v>
      </c>
      <c r="AW60" s="1" t="e">
        <f>BB60</f>
        <v>#REF!</v>
      </c>
      <c r="AX60" t="e">
        <f>AW60-AW59</f>
        <v>#REF!</v>
      </c>
      <c r="BB60" s="76" t="e">
        <f>BC60-E20</f>
        <v>#REF!</v>
      </c>
      <c r="BC60" s="1" t="e">
        <f>BH60</f>
        <v>#REF!</v>
      </c>
      <c r="BD60" t="e">
        <f>BC60-BC59</f>
        <v>#REF!</v>
      </c>
      <c r="BH60" s="76" t="e">
        <f>BI60-E21</f>
        <v>#REF!</v>
      </c>
      <c r="BI60" s="1" t="e">
        <f>BN79</f>
        <v>#REF!</v>
      </c>
      <c r="BJ60" t="e">
        <f>BI60-BI59</f>
        <v>#REF!</v>
      </c>
      <c r="CF60" s="76" t="e">
        <f>CG60-E26</f>
        <v>#REF!</v>
      </c>
      <c r="CG60" s="1" t="e">
        <f>CL79</f>
        <v>#REF!</v>
      </c>
      <c r="CH60" t="e">
        <f>CG60-CG59</f>
        <v>#REF!</v>
      </c>
      <c r="DD60" s="76" t="e">
        <f>DE60-E33</f>
        <v>#REF!</v>
      </c>
      <c r="DE60" s="1" t="e">
        <f>DJ79</f>
        <v>#REF!</v>
      </c>
      <c r="DF60" t="e">
        <f>DE60-DE59</f>
        <v>#REF!</v>
      </c>
    </row>
    <row r="77" spans="12:161" ht="15" thickBot="1" x14ac:dyDescent="0.35">
      <c r="EN77" s="74" t="e">
        <f>MAX(EI41,EI104)</f>
        <v>#REF!</v>
      </c>
      <c r="EO77" s="75" t="e">
        <f>EN77+E45</f>
        <v>#REF!</v>
      </c>
      <c r="EP77" t="e">
        <f>EN78-EN77</f>
        <v>#REF!</v>
      </c>
      <c r="ES77" s="74" t="e">
        <f>(EO77)</f>
        <v>#REF!</v>
      </c>
      <c r="ET77" s="75" t="e">
        <f>ES77+E46</f>
        <v>#REF!</v>
      </c>
      <c r="EU77" t="e">
        <f>ES78-ES77</f>
        <v>#REF!</v>
      </c>
      <c r="EX77" s="74" t="e">
        <f>(ET77)</f>
        <v>#REF!</v>
      </c>
      <c r="EY77" s="75" t="e">
        <f>EX77+E47</f>
        <v>#REF!</v>
      </c>
      <c r="EZ77" t="e">
        <f>EX78-EX77</f>
        <v>#REF!</v>
      </c>
      <c r="FC77" s="74" t="e">
        <f>(EY77)</f>
        <v>#REF!</v>
      </c>
      <c r="FD77" s="75" t="e">
        <f>FC77</f>
        <v>#REF!</v>
      </c>
      <c r="FE77" t="e">
        <f>FC78-FC77</f>
        <v>#REF!</v>
      </c>
    </row>
    <row r="78" spans="12:161" ht="15.6" thickTop="1" thickBot="1" x14ac:dyDescent="0.35">
      <c r="AV78" s="74">
        <f>AE59</f>
        <v>15</v>
      </c>
      <c r="AW78" s="75">
        <f>AV78+E11</f>
        <v>20</v>
      </c>
      <c r="AX78" t="e">
        <f>AV79-AV78</f>
        <v>#REF!</v>
      </c>
      <c r="BN78" s="74">
        <f>MAX(BI59,AW78,BC101)</f>
        <v>49</v>
      </c>
      <c r="BO78" s="75">
        <f>BN78+E22</f>
        <v>55</v>
      </c>
      <c r="BP78" t="e">
        <f>BN79-BN78</f>
        <v>#REF!</v>
      </c>
      <c r="BT78" s="74">
        <f>BO78</f>
        <v>55</v>
      </c>
      <c r="BU78" s="75">
        <f>BT78+E23</f>
        <v>62</v>
      </c>
      <c r="BV78" t="e">
        <f>BT79-BT78</f>
        <v>#REF!</v>
      </c>
      <c r="BZ78" s="74">
        <f>BU78</f>
        <v>62</v>
      </c>
      <c r="CA78" s="75">
        <f>BZ78+E25</f>
        <v>77</v>
      </c>
      <c r="CB78" t="e">
        <f>BZ79-BZ78</f>
        <v>#REF!</v>
      </c>
      <c r="CF78" s="74">
        <f>CA78</f>
        <v>77</v>
      </c>
      <c r="CG78" s="75" t="e">
        <f>CF78+E27</f>
        <v>#REF!</v>
      </c>
      <c r="CH78" t="e">
        <f>CF79-CF78</f>
        <v>#REF!</v>
      </c>
      <c r="CL78" s="74" t="e">
        <f>MAX(CG59,CG78,CG96)</f>
        <v>#REF!</v>
      </c>
      <c r="CM78" s="75" t="e">
        <f>CL78+E29</f>
        <v>#REF!</v>
      </c>
      <c r="CN78" t="e">
        <f>CL79-CL78</f>
        <v>#REF!</v>
      </c>
      <c r="CR78" s="74" t="e">
        <f>CM78</f>
        <v>#REF!</v>
      </c>
      <c r="CS78" s="75" t="e">
        <f>CR78+E30</f>
        <v>#REF!</v>
      </c>
      <c r="CT78" t="e">
        <f>CR79-CR78</f>
        <v>#REF!</v>
      </c>
      <c r="CX78" s="74" t="e">
        <f>CS78</f>
        <v>#REF!</v>
      </c>
      <c r="CY78" s="75" t="e">
        <f>CX78+E31</f>
        <v>#REF!</v>
      </c>
      <c r="CZ78" t="e">
        <f>CX79-CX78</f>
        <v>#REF!</v>
      </c>
      <c r="DJ78" s="74" t="e">
        <f>MAX(DE41,DE59,DE95,DE113)</f>
        <v>#REF!</v>
      </c>
      <c r="DK78" s="75" t="e">
        <f>DJ78+E48</f>
        <v>#REF!</v>
      </c>
      <c r="DL78" t="e">
        <f>DJ79-DJ78</f>
        <v>#REF!</v>
      </c>
      <c r="DO78" s="74" t="e">
        <f>(DK78)</f>
        <v>#REF!</v>
      </c>
      <c r="DP78" s="75" t="e">
        <f>DO78+E37</f>
        <v>#REF!</v>
      </c>
      <c r="DQ78" t="e">
        <f>DO79-DO78</f>
        <v>#REF!</v>
      </c>
      <c r="DU78" s="74" t="e">
        <f>(DP78)</f>
        <v>#REF!</v>
      </c>
      <c r="DV78" s="75" t="e">
        <f>DU78+E40</f>
        <v>#REF!</v>
      </c>
      <c r="DW78" t="e">
        <f>DU79-DU78</f>
        <v>#REF!</v>
      </c>
      <c r="EN78" s="76" t="e">
        <f>EO78-E45</f>
        <v>#REF!</v>
      </c>
      <c r="EO78" s="1" t="e">
        <f>ES78</f>
        <v>#REF!</v>
      </c>
      <c r="EP78" t="e">
        <f>EO78-EO77</f>
        <v>#REF!</v>
      </c>
      <c r="ES78" s="76" t="e">
        <f>ET78-E46</f>
        <v>#REF!</v>
      </c>
      <c r="ET78" s="1" t="e">
        <f>EX78</f>
        <v>#REF!</v>
      </c>
      <c r="EU78" t="e">
        <f>ET78-ET77</f>
        <v>#REF!</v>
      </c>
      <c r="EX78" s="76" t="e">
        <f>EY78-E47</f>
        <v>#REF!</v>
      </c>
      <c r="EY78" s="1" t="e">
        <f>FC78</f>
        <v>#REF!</v>
      </c>
      <c r="EZ78" t="e">
        <f>EY78-EY77</f>
        <v>#REF!</v>
      </c>
      <c r="FC78" s="76" t="e">
        <f>FD78-0</f>
        <v>#REF!</v>
      </c>
      <c r="FD78" s="1" t="e">
        <f>FD77</f>
        <v>#REF!</v>
      </c>
      <c r="FE78" t="e">
        <f>FD78-FD77</f>
        <v>#REF!</v>
      </c>
    </row>
    <row r="79" spans="12:161" ht="15.6" thickTop="1" thickBot="1" x14ac:dyDescent="0.35">
      <c r="L79" s="74">
        <v>0</v>
      </c>
      <c r="M79" s="75">
        <v>0</v>
      </c>
      <c r="AV79" s="76" t="e">
        <f>AW79-E11</f>
        <v>#REF!</v>
      </c>
      <c r="AW79" s="1" t="e">
        <f>BN79</f>
        <v>#REF!</v>
      </c>
      <c r="AX79" t="e">
        <f>AW79-AW78</f>
        <v>#REF!</v>
      </c>
      <c r="BN79" s="76" t="e">
        <f>BO79-E22</f>
        <v>#REF!</v>
      </c>
      <c r="BO79" s="1" t="e">
        <f>BT79</f>
        <v>#REF!</v>
      </c>
      <c r="BP79" t="e">
        <f>BO79-BO78</f>
        <v>#REF!</v>
      </c>
      <c r="BT79" s="76" t="e">
        <f>BU79-E23</f>
        <v>#REF!</v>
      </c>
      <c r="BU79" s="1" t="e">
        <f>BZ79</f>
        <v>#REF!</v>
      </c>
      <c r="BV79" t="e">
        <f>BU79-BU78</f>
        <v>#REF!</v>
      </c>
      <c r="BZ79" s="76" t="e">
        <f>CA79-E25</f>
        <v>#REF!</v>
      </c>
      <c r="CA79" s="1" t="e">
        <f>MIN(CF60,CF79,CF97)</f>
        <v>#REF!</v>
      </c>
      <c r="CB79" t="e">
        <f>CA79-CA78</f>
        <v>#REF!</v>
      </c>
      <c r="CF79" s="76" t="e">
        <f>CG79-E27</f>
        <v>#REF!</v>
      </c>
      <c r="CG79" s="1" t="e">
        <f>CL79</f>
        <v>#REF!</v>
      </c>
      <c r="CH79" t="e">
        <f>CG79-CG78</f>
        <v>#REF!</v>
      </c>
      <c r="CL79" s="76" t="e">
        <f>CM79-E29</f>
        <v>#REF!</v>
      </c>
      <c r="CM79" s="1" t="e">
        <f>CR79</f>
        <v>#REF!</v>
      </c>
      <c r="CN79" t="e">
        <f>CM79-CM78</f>
        <v>#REF!</v>
      </c>
      <c r="CR79" s="76" t="e">
        <f>CS79-E30</f>
        <v>#REF!</v>
      </c>
      <c r="CS79" s="1" t="e">
        <f>CX79</f>
        <v>#REF!</v>
      </c>
      <c r="CT79" t="e">
        <f>CS79-CS78</f>
        <v>#REF!</v>
      </c>
      <c r="CX79" s="76" t="e">
        <f>CY79-E31</f>
        <v>#REF!</v>
      </c>
      <c r="CY79" s="1" t="e">
        <f>MIN(DD42,DD60,DD96,DD114)</f>
        <v>#REF!</v>
      </c>
      <c r="CZ79" t="e">
        <f>CY79-CY78</f>
        <v>#REF!</v>
      </c>
      <c r="DJ79" s="76" t="e">
        <f>DK79-E48</f>
        <v>#REF!</v>
      </c>
      <c r="DK79" s="1" t="e">
        <f>DO79</f>
        <v>#REF!</v>
      </c>
      <c r="DL79" t="e">
        <f>DK79-DK78</f>
        <v>#REF!</v>
      </c>
      <c r="DO79" s="76" t="e">
        <f>DP79-E37</f>
        <v>#REF!</v>
      </c>
      <c r="DP79" s="1" t="e">
        <f>MIN(DU42,DU79,DU105)</f>
        <v>#REF!</v>
      </c>
      <c r="DQ79" t="e">
        <f>DP79-DP78</f>
        <v>#REF!</v>
      </c>
      <c r="DU79" s="76" t="e">
        <f>DV79-E40</f>
        <v>#REF!</v>
      </c>
      <c r="DV79" s="1" t="e">
        <f>EB105</f>
        <v>#REF!</v>
      </c>
      <c r="DW79" t="e">
        <f>DV79-DV78</f>
        <v>#REF!</v>
      </c>
    </row>
    <row r="80" spans="12:161" ht="15" thickTop="1" x14ac:dyDescent="0.3">
      <c r="L80" s="76">
        <v>0</v>
      </c>
      <c r="M80" s="1" t="e">
        <f>MIN(R42,R102)</f>
        <v>#REF!</v>
      </c>
    </row>
    <row r="95" spans="84:110" ht="15" thickBot="1" x14ac:dyDescent="0.35">
      <c r="DD95" s="74" t="e">
        <f>CY78</f>
        <v>#REF!</v>
      </c>
      <c r="DE95" s="75" t="e">
        <f>DD95+E34</f>
        <v>#REF!</v>
      </c>
      <c r="DF95" t="e">
        <f>DD96-DD95</f>
        <v>#REF!</v>
      </c>
    </row>
    <row r="96" spans="84:110" ht="15.6" thickTop="1" thickBot="1" x14ac:dyDescent="0.35">
      <c r="CF96" s="74">
        <f>CA78</f>
        <v>77</v>
      </c>
      <c r="CG96" s="75" t="e">
        <f>CF96+E28</f>
        <v>#REF!</v>
      </c>
      <c r="CH96" t="e">
        <f>CF97-CF96</f>
        <v>#REF!</v>
      </c>
      <c r="DD96" s="76" t="e">
        <f>DE96-E34</f>
        <v>#REF!</v>
      </c>
      <c r="DE96" s="1" t="e">
        <f>DJ79</f>
        <v>#REF!</v>
      </c>
      <c r="DF96" t="e">
        <f>DE96-DE95</f>
        <v>#REF!</v>
      </c>
    </row>
    <row r="97" spans="18:140" ht="15" thickTop="1" x14ac:dyDescent="0.3">
      <c r="CF97" s="76" t="e">
        <f>CG97-E28</f>
        <v>#REF!</v>
      </c>
      <c r="CG97" s="1" t="e">
        <f>CL79</f>
        <v>#REF!</v>
      </c>
      <c r="CH97" t="e">
        <f>CG97-CG96</f>
        <v>#REF!</v>
      </c>
    </row>
    <row r="101" spans="18:140" ht="15" thickBot="1" x14ac:dyDescent="0.35">
      <c r="R101" s="74">
        <f>M79</f>
        <v>0</v>
      </c>
      <c r="S101" s="75">
        <f>R101+E12</f>
        <v>7</v>
      </c>
      <c r="T101" t="e">
        <f>R102-R101</f>
        <v>#REF!</v>
      </c>
      <c r="X101" s="74">
        <f>S101</f>
        <v>7</v>
      </c>
      <c r="Y101" s="75">
        <f>X101+E13</f>
        <v>16</v>
      </c>
      <c r="Z101" t="e">
        <f>X102-X101</f>
        <v>#REF!</v>
      </c>
      <c r="AD101" s="74">
        <f>Y101</f>
        <v>16</v>
      </c>
      <c r="AE101" s="75">
        <f>AD101+E14</f>
        <v>21</v>
      </c>
      <c r="AF101" t="e">
        <f>AD102-AD101</f>
        <v>#REF!</v>
      </c>
      <c r="AJ101" s="74">
        <f>AE101</f>
        <v>21</v>
      </c>
      <c r="AK101" s="75">
        <f>AJ101+E15</f>
        <v>30</v>
      </c>
      <c r="AL101" t="e">
        <f>AJ102-AJ101</f>
        <v>#REF!</v>
      </c>
      <c r="AP101" s="74">
        <f>AK101</f>
        <v>30</v>
      </c>
      <c r="AQ101" s="75">
        <f>AP101+E16</f>
        <v>37</v>
      </c>
      <c r="AR101" t="e">
        <f>AP102-AP101</f>
        <v>#REF!</v>
      </c>
      <c r="AV101" s="74">
        <f>AQ101</f>
        <v>37</v>
      </c>
      <c r="AW101" s="75">
        <f>AV101+E17</f>
        <v>39</v>
      </c>
      <c r="AX101" t="e">
        <f>AV102-AV101</f>
        <v>#REF!</v>
      </c>
      <c r="BB101" s="74">
        <f>AW101</f>
        <v>39</v>
      </c>
      <c r="BC101" s="75">
        <f>BB101+E18</f>
        <v>44</v>
      </c>
      <c r="BD101" t="e">
        <f>BB102-BB101</f>
        <v>#REF!</v>
      </c>
    </row>
    <row r="102" spans="18:140" ht="15" thickTop="1" x14ac:dyDescent="0.3">
      <c r="R102" s="76" t="e">
        <f>S102-E12</f>
        <v>#REF!</v>
      </c>
      <c r="S102" s="1" t="e">
        <f>X102</f>
        <v>#REF!</v>
      </c>
      <c r="T102" t="e">
        <f>S102-S101</f>
        <v>#REF!</v>
      </c>
      <c r="X102" s="76" t="e">
        <f>Y102-E13</f>
        <v>#REF!</v>
      </c>
      <c r="Y102" s="1" t="e">
        <f>AD102</f>
        <v>#REF!</v>
      </c>
      <c r="Z102" t="e">
        <f>Y102-Y101</f>
        <v>#REF!</v>
      </c>
      <c r="AD102" s="76" t="e">
        <f>AE102-E14</f>
        <v>#REF!</v>
      </c>
      <c r="AE102" s="1" t="e">
        <f>AJ102</f>
        <v>#REF!</v>
      </c>
      <c r="AF102" t="e">
        <f>AE102-AE101</f>
        <v>#REF!</v>
      </c>
      <c r="AJ102" s="76" t="e">
        <f>AK102-E15</f>
        <v>#REF!</v>
      </c>
      <c r="AK102" s="1" t="e">
        <f>AP102</f>
        <v>#REF!</v>
      </c>
      <c r="AL102" t="e">
        <f>AK102-AK101</f>
        <v>#REF!</v>
      </c>
      <c r="AP102" s="76" t="e">
        <f>AQ102-E16</f>
        <v>#REF!</v>
      </c>
      <c r="AQ102" s="1" t="e">
        <f>AV102</f>
        <v>#REF!</v>
      </c>
      <c r="AR102" t="e">
        <f>AQ102-AQ101</f>
        <v>#REF!</v>
      </c>
      <c r="AV102" s="76" t="e">
        <f>AW102-E17</f>
        <v>#REF!</v>
      </c>
      <c r="AW102" s="1" t="e">
        <f>BB102</f>
        <v>#REF!</v>
      </c>
      <c r="AX102" t="e">
        <f>AW102-AW101</f>
        <v>#REF!</v>
      </c>
      <c r="BB102" s="76" t="e">
        <f>BC102-E18</f>
        <v>#REF!</v>
      </c>
      <c r="BC102" s="1" t="e">
        <f>BN79</f>
        <v>#REF!</v>
      </c>
      <c r="BD102" t="e">
        <f>BC102-BC101</f>
        <v>#REF!</v>
      </c>
    </row>
    <row r="104" spans="18:140" ht="15" thickBot="1" x14ac:dyDescent="0.35">
      <c r="DU104" s="74" t="e">
        <f>(DP78)</f>
        <v>#REF!</v>
      </c>
      <c r="DV104" s="75" t="e">
        <f>DU104+E38</f>
        <v>#REF!</v>
      </c>
      <c r="DW104" t="e">
        <f>DU105-DU104</f>
        <v>#REF!</v>
      </c>
      <c r="EB104" s="74" t="e">
        <f>IF(DV78&gt;DV104,DV78,DV104)</f>
        <v>#REF!</v>
      </c>
      <c r="EC104" s="75" t="e">
        <f>EB104+E44</f>
        <v>#REF!</v>
      </c>
      <c r="ED104" t="e">
        <f>EB105-EB104</f>
        <v>#REF!</v>
      </c>
      <c r="EH104" s="74" t="e">
        <f>(EC104)</f>
        <v>#REF!</v>
      </c>
      <c r="EI104" s="75" t="e">
        <f>EH104+E42</f>
        <v>#REF!</v>
      </c>
      <c r="EJ104" t="e">
        <f>EH105-EH104</f>
        <v>#REF!</v>
      </c>
    </row>
    <row r="105" spans="18:140" ht="15" thickTop="1" x14ac:dyDescent="0.3">
      <c r="DU105" s="76" t="e">
        <f>DV105-E38</f>
        <v>#REF!</v>
      </c>
      <c r="DV105" s="1" t="e">
        <f>EB105</f>
        <v>#REF!</v>
      </c>
      <c r="DW105" t="e">
        <f>DV105-DV104</f>
        <v>#REF!</v>
      </c>
      <c r="EB105" s="76" t="e">
        <f>EC105-E44</f>
        <v>#REF!</v>
      </c>
      <c r="EC105" s="1" t="e">
        <f>EH105</f>
        <v>#REF!</v>
      </c>
      <c r="ED105" t="e">
        <f>EC105-EC104</f>
        <v>#REF!</v>
      </c>
      <c r="EH105" s="76" t="e">
        <f>EI105-E42</f>
        <v>#REF!</v>
      </c>
      <c r="EI105" s="1" t="e">
        <f>EN78</f>
        <v>#REF!</v>
      </c>
      <c r="EJ105" t="e">
        <f>EI105-EI104</f>
        <v>#REF!</v>
      </c>
    </row>
    <row r="113" spans="108:131" ht="15" thickBot="1" x14ac:dyDescent="0.35">
      <c r="DD113" s="74" t="e">
        <f>CY78</f>
        <v>#REF!</v>
      </c>
      <c r="DE113" s="75" t="e">
        <f>DD113+E35</f>
        <v>#REF!</v>
      </c>
      <c r="DF113" t="e">
        <f>DD114-DD113</f>
        <v>#REF!</v>
      </c>
    </row>
    <row r="114" spans="108:131" ht="16.2" thickTop="1" x14ac:dyDescent="0.3">
      <c r="DD114" s="76" t="e">
        <f>DE114-E35</f>
        <v>#REF!</v>
      </c>
      <c r="DE114" s="1" t="e">
        <f>DJ79</f>
        <v>#REF!</v>
      </c>
      <c r="DF114" t="e">
        <f>DE114-DE113</f>
        <v>#REF!</v>
      </c>
      <c r="EA114" s="77"/>
    </row>
  </sheetData>
  <mergeCells count="1"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A524-03D3-4AD7-BB91-901C72382E3E}">
  <dimension ref="B1:FE118"/>
  <sheetViews>
    <sheetView showGridLines="0" zoomScale="40" zoomScaleNormal="40" workbookViewId="0">
      <selection activeCell="C71" sqref="C71"/>
    </sheetView>
  </sheetViews>
  <sheetFormatPr baseColWidth="10" defaultColWidth="11.44140625" defaultRowHeight="14.4" x14ac:dyDescent="0.3"/>
  <cols>
    <col min="1" max="1" width="12.109375" customWidth="1"/>
    <col min="3" max="3" width="97" bestFit="1" customWidth="1"/>
    <col min="4" max="4" width="19.44140625" customWidth="1"/>
    <col min="5" max="5" width="21.109375" bestFit="1" customWidth="1"/>
    <col min="18" max="18" width="13.5546875" bestFit="1" customWidth="1"/>
    <col min="54" max="54" width="13.5546875" bestFit="1" customWidth="1"/>
    <col min="66" max="66" width="13.5546875" bestFit="1" customWidth="1"/>
    <col min="96" max="96" width="15" bestFit="1" customWidth="1"/>
    <col min="133" max="133" width="13.5546875" bestFit="1" customWidth="1"/>
  </cols>
  <sheetData>
    <row r="1" spans="2:5" ht="15.6" x14ac:dyDescent="0.3">
      <c r="B1" s="109" t="s">
        <v>2</v>
      </c>
      <c r="C1" s="110"/>
      <c r="D1" s="68" t="s">
        <v>79</v>
      </c>
      <c r="E1" s="68" t="s">
        <v>80</v>
      </c>
    </row>
    <row r="2" spans="2:5" x14ac:dyDescent="0.3">
      <c r="B2" s="67" t="s">
        <v>81</v>
      </c>
      <c r="C2" s="39" t="s">
        <v>114</v>
      </c>
      <c r="D2" s="65"/>
      <c r="E2" s="66">
        <v>52</v>
      </c>
    </row>
    <row r="3" spans="2:5" x14ac:dyDescent="0.3">
      <c r="B3" s="64" t="s">
        <v>82</v>
      </c>
      <c r="C3" s="70" t="s">
        <v>13</v>
      </c>
      <c r="D3" s="63" t="s">
        <v>81</v>
      </c>
      <c r="E3" s="63">
        <v>4</v>
      </c>
    </row>
    <row r="4" spans="2:5" x14ac:dyDescent="0.3">
      <c r="B4" s="64" t="s">
        <v>115</v>
      </c>
      <c r="C4" s="71" t="s">
        <v>116</v>
      </c>
      <c r="D4" s="32" t="s">
        <v>82</v>
      </c>
      <c r="E4" s="63">
        <v>6</v>
      </c>
    </row>
    <row r="5" spans="2:5" x14ac:dyDescent="0.3">
      <c r="B5" s="64" t="s">
        <v>117</v>
      </c>
      <c r="C5" s="71" t="s">
        <v>23</v>
      </c>
      <c r="D5" s="32" t="s">
        <v>82</v>
      </c>
      <c r="E5" s="63">
        <v>3</v>
      </c>
    </row>
    <row r="6" spans="2:5" x14ac:dyDescent="0.3">
      <c r="B6" s="64" t="s">
        <v>84</v>
      </c>
      <c r="C6" s="71" t="s">
        <v>25</v>
      </c>
      <c r="D6" s="32" t="s">
        <v>83</v>
      </c>
      <c r="E6" s="63">
        <v>1</v>
      </c>
    </row>
    <row r="7" spans="2:5" x14ac:dyDescent="0.3">
      <c r="B7" s="64" t="s">
        <v>85</v>
      </c>
      <c r="C7" s="71" t="s">
        <v>26</v>
      </c>
      <c r="D7" s="32" t="s">
        <v>84</v>
      </c>
      <c r="E7" s="63">
        <v>2</v>
      </c>
    </row>
    <row r="8" spans="2:5" x14ac:dyDescent="0.3">
      <c r="B8" s="64" t="s">
        <v>86</v>
      </c>
      <c r="C8" s="71" t="s">
        <v>27</v>
      </c>
      <c r="D8" s="32" t="s">
        <v>85</v>
      </c>
      <c r="E8" s="63">
        <v>7</v>
      </c>
    </row>
    <row r="9" spans="2:5" x14ac:dyDescent="0.3">
      <c r="B9" s="64" t="s">
        <v>118</v>
      </c>
      <c r="C9" s="71" t="s">
        <v>119</v>
      </c>
      <c r="D9" s="32" t="s">
        <v>86</v>
      </c>
      <c r="E9" s="63">
        <v>2</v>
      </c>
    </row>
    <row r="10" spans="2:5" x14ac:dyDescent="0.3">
      <c r="B10" s="64" t="s">
        <v>120</v>
      </c>
      <c r="C10" s="71" t="s">
        <v>121</v>
      </c>
      <c r="D10" s="32" t="s">
        <v>86</v>
      </c>
      <c r="E10" s="63">
        <v>2</v>
      </c>
    </row>
    <row r="11" spans="2:5" x14ac:dyDescent="0.3">
      <c r="B11" s="64" t="s">
        <v>122</v>
      </c>
      <c r="C11" s="71" t="s">
        <v>123</v>
      </c>
      <c r="D11" s="32" t="s">
        <v>87</v>
      </c>
      <c r="E11" s="63">
        <v>3</v>
      </c>
    </row>
    <row r="12" spans="2:5" x14ac:dyDescent="0.3">
      <c r="B12" s="64" t="s">
        <v>88</v>
      </c>
      <c r="C12" s="71" t="s">
        <v>124</v>
      </c>
      <c r="D12" s="32" t="s">
        <v>81</v>
      </c>
      <c r="E12" s="63">
        <v>2</v>
      </c>
    </row>
    <row r="13" spans="2:5" x14ac:dyDescent="0.3">
      <c r="B13" s="64" t="s">
        <v>89</v>
      </c>
      <c r="C13" s="71" t="s">
        <v>34</v>
      </c>
      <c r="D13" s="32" t="s">
        <v>88</v>
      </c>
      <c r="E13" s="63">
        <v>2</v>
      </c>
    </row>
    <row r="14" spans="2:5" x14ac:dyDescent="0.3">
      <c r="B14" s="64" t="s">
        <v>90</v>
      </c>
      <c r="C14" s="71" t="s">
        <v>125</v>
      </c>
      <c r="D14" s="32" t="s">
        <v>89</v>
      </c>
      <c r="E14" s="63">
        <v>5</v>
      </c>
    </row>
    <row r="15" spans="2:5" x14ac:dyDescent="0.3">
      <c r="B15" s="64" t="s">
        <v>91</v>
      </c>
      <c r="C15" s="71" t="s">
        <v>37</v>
      </c>
      <c r="D15" s="32" t="s">
        <v>90</v>
      </c>
      <c r="E15" s="63">
        <v>3</v>
      </c>
    </row>
    <row r="16" spans="2:5" x14ac:dyDescent="0.3">
      <c r="B16" s="64" t="s">
        <v>92</v>
      </c>
      <c r="C16" s="71" t="s">
        <v>38</v>
      </c>
      <c r="D16" s="32" t="s">
        <v>91</v>
      </c>
      <c r="E16" s="63">
        <v>6</v>
      </c>
    </row>
    <row r="17" spans="2:26" x14ac:dyDescent="0.3">
      <c r="B17" s="64" t="s">
        <v>93</v>
      </c>
      <c r="C17" s="71" t="s">
        <v>39</v>
      </c>
      <c r="D17" s="32" t="s">
        <v>92</v>
      </c>
      <c r="E17" s="63">
        <v>2</v>
      </c>
    </row>
    <row r="18" spans="2:26" x14ac:dyDescent="0.3">
      <c r="B18" s="64" t="s">
        <v>126</v>
      </c>
      <c r="C18" s="71" t="s">
        <v>127</v>
      </c>
      <c r="D18" s="32" t="s">
        <v>93</v>
      </c>
      <c r="E18" s="63">
        <v>2</v>
      </c>
    </row>
    <row r="19" spans="2:26" x14ac:dyDescent="0.3">
      <c r="B19" s="64" t="s">
        <v>87</v>
      </c>
      <c r="C19" s="71" t="s">
        <v>41</v>
      </c>
      <c r="D19" s="32" t="s">
        <v>83</v>
      </c>
      <c r="E19" s="63">
        <v>4</v>
      </c>
    </row>
    <row r="20" spans="2:26" x14ac:dyDescent="0.3">
      <c r="B20" s="64" t="s">
        <v>95</v>
      </c>
      <c r="C20" s="71" t="s">
        <v>43</v>
      </c>
      <c r="D20" s="32" t="s">
        <v>94</v>
      </c>
      <c r="E20" s="63">
        <v>2</v>
      </c>
    </row>
    <row r="21" spans="2:26" x14ac:dyDescent="0.3">
      <c r="B21" s="64" t="s">
        <v>128</v>
      </c>
      <c r="C21" s="71" t="s">
        <v>45</v>
      </c>
      <c r="D21" s="32" t="s">
        <v>95</v>
      </c>
      <c r="E21" s="63">
        <v>3</v>
      </c>
    </row>
    <row r="22" spans="2:26" x14ac:dyDescent="0.3">
      <c r="B22" s="64" t="s">
        <v>97</v>
      </c>
      <c r="C22" s="71" t="s">
        <v>46</v>
      </c>
      <c r="D22" s="32" t="s">
        <v>96</v>
      </c>
      <c r="E22" s="63">
        <v>6</v>
      </c>
    </row>
    <row r="23" spans="2:26" x14ac:dyDescent="0.3">
      <c r="B23" s="64" t="s">
        <v>98</v>
      </c>
      <c r="C23" s="71" t="s">
        <v>47</v>
      </c>
      <c r="D23" s="32" t="s">
        <v>97</v>
      </c>
      <c r="E23" s="63">
        <v>7</v>
      </c>
    </row>
    <row r="24" spans="2:26" ht="15" thickBot="1" x14ac:dyDescent="0.35">
      <c r="B24" s="64" t="s">
        <v>129</v>
      </c>
      <c r="C24" s="39" t="s">
        <v>48</v>
      </c>
      <c r="D24" s="65"/>
      <c r="E24" s="66">
        <v>52</v>
      </c>
      <c r="X24" s="74">
        <f>S41</f>
        <v>4</v>
      </c>
      <c r="Y24" s="75">
        <f>(X24+E4)</f>
        <v>10</v>
      </c>
      <c r="Z24">
        <f>X24-X25</f>
        <v>0</v>
      </c>
    </row>
    <row r="25" spans="2:26" ht="15" thickTop="1" x14ac:dyDescent="0.3">
      <c r="B25" s="64" t="s">
        <v>99</v>
      </c>
      <c r="C25" s="69" t="s">
        <v>49</v>
      </c>
      <c r="D25" s="32" t="s">
        <v>98</v>
      </c>
      <c r="E25" s="63">
        <v>9</v>
      </c>
      <c r="X25" s="76">
        <f>Y25-E4</f>
        <v>4</v>
      </c>
      <c r="Y25" s="1">
        <f>AD42</f>
        <v>10</v>
      </c>
      <c r="Z25">
        <f>Y24-Y25</f>
        <v>0</v>
      </c>
    </row>
    <row r="26" spans="2:26" x14ac:dyDescent="0.3">
      <c r="B26" s="64" t="s">
        <v>130</v>
      </c>
      <c r="C26" s="69" t="s">
        <v>51</v>
      </c>
      <c r="D26" s="32" t="s">
        <v>99</v>
      </c>
      <c r="E26" s="32">
        <v>6</v>
      </c>
    </row>
    <row r="27" spans="2:26" x14ac:dyDescent="0.3">
      <c r="B27" s="64" t="s">
        <v>131</v>
      </c>
      <c r="C27" s="69" t="s">
        <v>53</v>
      </c>
      <c r="D27" s="32" t="s">
        <v>99</v>
      </c>
      <c r="E27" s="32">
        <v>3</v>
      </c>
    </row>
    <row r="28" spans="2:26" x14ac:dyDescent="0.3">
      <c r="B28" s="64" t="s">
        <v>132</v>
      </c>
      <c r="C28" s="69" t="s">
        <v>54</v>
      </c>
      <c r="D28" s="32" t="s">
        <v>99</v>
      </c>
      <c r="E28" s="32">
        <v>9</v>
      </c>
    </row>
    <row r="29" spans="2:26" x14ac:dyDescent="0.3">
      <c r="B29" s="64" t="s">
        <v>101</v>
      </c>
      <c r="C29" s="69" t="s">
        <v>55</v>
      </c>
      <c r="D29" s="32" t="s">
        <v>100</v>
      </c>
      <c r="E29" s="32">
        <v>25</v>
      </c>
    </row>
    <row r="30" spans="2:26" x14ac:dyDescent="0.3">
      <c r="B30" s="64" t="s">
        <v>102</v>
      </c>
      <c r="C30" s="69" t="s">
        <v>133</v>
      </c>
      <c r="D30" s="32" t="s">
        <v>101</v>
      </c>
      <c r="E30" s="32">
        <v>27</v>
      </c>
    </row>
    <row r="31" spans="2:26" x14ac:dyDescent="0.3">
      <c r="B31" s="64" t="s">
        <v>103</v>
      </c>
      <c r="C31" s="69" t="s">
        <v>134</v>
      </c>
      <c r="D31" s="32" t="s">
        <v>102</v>
      </c>
      <c r="E31" s="32">
        <v>3</v>
      </c>
    </row>
    <row r="32" spans="2:26" x14ac:dyDescent="0.3">
      <c r="B32" s="64" t="s">
        <v>135</v>
      </c>
      <c r="C32" s="69" t="s">
        <v>136</v>
      </c>
      <c r="D32" s="32" t="s">
        <v>103</v>
      </c>
      <c r="E32" s="32">
        <v>2</v>
      </c>
    </row>
    <row r="33" spans="2:140" x14ac:dyDescent="0.3">
      <c r="B33" s="64" t="s">
        <v>137</v>
      </c>
      <c r="C33" s="69" t="s">
        <v>138</v>
      </c>
      <c r="D33" s="32" t="s">
        <v>103</v>
      </c>
      <c r="E33" s="32">
        <v>3</v>
      </c>
    </row>
    <row r="34" spans="2:140" x14ac:dyDescent="0.3">
      <c r="B34" s="64" t="s">
        <v>139</v>
      </c>
      <c r="C34" s="69" t="s">
        <v>140</v>
      </c>
      <c r="D34" s="32" t="s">
        <v>103</v>
      </c>
      <c r="E34" s="32">
        <v>2</v>
      </c>
    </row>
    <row r="35" spans="2:140" x14ac:dyDescent="0.3">
      <c r="B35" s="64" t="s">
        <v>141</v>
      </c>
      <c r="C35" s="69" t="s">
        <v>142</v>
      </c>
      <c r="D35" s="32" t="s">
        <v>103</v>
      </c>
      <c r="E35" s="32">
        <v>1</v>
      </c>
    </row>
    <row r="36" spans="2:140" x14ac:dyDescent="0.3">
      <c r="B36" s="64" t="s">
        <v>143</v>
      </c>
      <c r="C36" s="39" t="s">
        <v>144</v>
      </c>
      <c r="D36" s="65"/>
      <c r="E36" s="66">
        <v>191</v>
      </c>
    </row>
    <row r="37" spans="2:140" x14ac:dyDescent="0.3">
      <c r="B37" s="64" t="s">
        <v>105</v>
      </c>
      <c r="C37" s="72" t="s">
        <v>61</v>
      </c>
      <c r="D37" s="63" t="s">
        <v>104</v>
      </c>
      <c r="E37" s="63">
        <v>23</v>
      </c>
    </row>
    <row r="38" spans="2:140" x14ac:dyDescent="0.3">
      <c r="B38" s="64" t="s">
        <v>145</v>
      </c>
      <c r="C38" s="73" t="s">
        <v>63</v>
      </c>
      <c r="D38" s="63" t="s">
        <v>105</v>
      </c>
      <c r="E38" s="63">
        <v>22</v>
      </c>
    </row>
    <row r="39" spans="2:140" x14ac:dyDescent="0.3">
      <c r="B39" s="64" t="s">
        <v>146</v>
      </c>
      <c r="C39" s="73" t="s">
        <v>65</v>
      </c>
      <c r="D39" s="32" t="s">
        <v>105</v>
      </c>
      <c r="E39" s="32">
        <v>12</v>
      </c>
    </row>
    <row r="40" spans="2:140" x14ac:dyDescent="0.3">
      <c r="B40" s="64" t="s">
        <v>147</v>
      </c>
      <c r="C40" s="73" t="s">
        <v>148</v>
      </c>
      <c r="D40" s="32" t="s">
        <v>105</v>
      </c>
      <c r="E40" s="32">
        <v>23</v>
      </c>
      <c r="R40" s="1"/>
      <c r="S40" s="1"/>
    </row>
    <row r="41" spans="2:140" ht="15" thickBot="1" x14ac:dyDescent="0.35">
      <c r="B41" s="64" t="s">
        <v>149</v>
      </c>
      <c r="C41" s="73" t="s">
        <v>68</v>
      </c>
      <c r="D41" s="32" t="s">
        <v>106</v>
      </c>
      <c r="E41" s="32">
        <v>12</v>
      </c>
      <c r="R41" s="74">
        <v>0</v>
      </c>
      <c r="S41" s="75">
        <f>R41+E3</f>
        <v>4</v>
      </c>
      <c r="T41">
        <f>R42-R41</f>
        <v>0</v>
      </c>
      <c r="AD41" s="74">
        <f>IF(Y24&gt;Y59,Y24,Y59)</f>
        <v>10</v>
      </c>
      <c r="AE41" s="75">
        <f>AD41+E6</f>
        <v>11</v>
      </c>
      <c r="AF41">
        <f>AE41-AD41</f>
        <v>1</v>
      </c>
      <c r="AJ41" s="74">
        <f>AE41</f>
        <v>11</v>
      </c>
      <c r="AK41" s="75">
        <f>AJ41+E7</f>
        <v>13</v>
      </c>
      <c r="AL41">
        <f>AJ42-AJ41</f>
        <v>0</v>
      </c>
      <c r="AP41" s="74">
        <f>AK41</f>
        <v>13</v>
      </c>
      <c r="AQ41" s="75">
        <f>AP41+E8</f>
        <v>20</v>
      </c>
      <c r="AR41">
        <f>AP42-AP41</f>
        <v>0</v>
      </c>
      <c r="AV41" s="74">
        <f>AQ41</f>
        <v>20</v>
      </c>
      <c r="AW41" s="75">
        <f>AV41+E9</f>
        <v>22</v>
      </c>
      <c r="AX41">
        <f>AV41-AV42</f>
        <v>0</v>
      </c>
      <c r="DD41" s="74">
        <f>CY78</f>
        <v>113</v>
      </c>
      <c r="DE41" s="75">
        <f>DD41+E32</f>
        <v>115</v>
      </c>
      <c r="DF41">
        <f>DD42-DD41</f>
        <v>1</v>
      </c>
      <c r="DU41" s="74">
        <f>(DP78)</f>
        <v>148</v>
      </c>
      <c r="DV41" s="75">
        <f>DU41+E39</f>
        <v>160</v>
      </c>
      <c r="DW41">
        <f>DU42-DU41</f>
        <v>13</v>
      </c>
      <c r="EB41" s="74">
        <f>DV41</f>
        <v>160</v>
      </c>
      <c r="EC41" s="75">
        <f>EB41+E43</f>
        <v>175</v>
      </c>
      <c r="ED41">
        <f>EB42-EB41</f>
        <v>13</v>
      </c>
      <c r="EH41" s="74">
        <f>MAX(EC41)</f>
        <v>175</v>
      </c>
      <c r="EI41" s="75">
        <f>EH41+E41</f>
        <v>187</v>
      </c>
      <c r="EJ41">
        <f>EH42-EH41</f>
        <v>13</v>
      </c>
    </row>
    <row r="42" spans="2:140" ht="15" thickTop="1" x14ac:dyDescent="0.3">
      <c r="B42" s="64" t="s">
        <v>150</v>
      </c>
      <c r="C42" s="73" t="s">
        <v>69</v>
      </c>
      <c r="D42" s="32" t="s">
        <v>107</v>
      </c>
      <c r="E42" s="32">
        <v>14</v>
      </c>
      <c r="R42" s="76">
        <f>S42-E3</f>
        <v>0</v>
      </c>
      <c r="S42" s="1">
        <f>MIN(X25,X60)</f>
        <v>4</v>
      </c>
      <c r="T42">
        <f>S42-S41</f>
        <v>0</v>
      </c>
      <c r="AD42" s="76">
        <f>AE42-E6</f>
        <v>10</v>
      </c>
      <c r="AE42" s="1">
        <f>AJ42</f>
        <v>11</v>
      </c>
      <c r="AF42">
        <f>AE41-AE42</f>
        <v>0</v>
      </c>
      <c r="AJ42" s="76">
        <f>AK42-E7</f>
        <v>11</v>
      </c>
      <c r="AK42" s="1">
        <f>AP42</f>
        <v>13</v>
      </c>
      <c r="AL42">
        <f>AK42-AK41</f>
        <v>0</v>
      </c>
      <c r="AP42" s="76">
        <f>AQ42-E8</f>
        <v>13</v>
      </c>
      <c r="AQ42" s="1">
        <f>MIN(AV42,AV60)</f>
        <v>20</v>
      </c>
      <c r="AR42">
        <f>AQ42-AQ41</f>
        <v>0</v>
      </c>
      <c r="AV42" s="76">
        <f>AW42-E9</f>
        <v>20</v>
      </c>
      <c r="AW42" s="1">
        <f>BB60</f>
        <v>22</v>
      </c>
      <c r="AX42">
        <f>AW42-AW41</f>
        <v>0</v>
      </c>
      <c r="DD42" s="76">
        <f>DE42-E32</f>
        <v>114</v>
      </c>
      <c r="DE42" s="1">
        <f>DJ79</f>
        <v>116</v>
      </c>
      <c r="DF42">
        <f>DE42-DE41</f>
        <v>1</v>
      </c>
      <c r="DU42" s="76">
        <f>DV42-E39</f>
        <v>161</v>
      </c>
      <c r="DV42" s="1">
        <f>EB42</f>
        <v>173</v>
      </c>
      <c r="DW42">
        <f>DV42-DV41</f>
        <v>13</v>
      </c>
      <c r="EB42" s="76">
        <f>EC42-E43</f>
        <v>173</v>
      </c>
      <c r="EC42" s="1">
        <f>EH42</f>
        <v>188</v>
      </c>
      <c r="ED42">
        <f>EC42-EC41</f>
        <v>13</v>
      </c>
      <c r="EH42" s="76">
        <f>EI42-E41</f>
        <v>188</v>
      </c>
      <c r="EI42" s="1">
        <f>EN78</f>
        <v>200</v>
      </c>
      <c r="EJ42">
        <f>EI42-EI41</f>
        <v>13</v>
      </c>
    </row>
    <row r="43" spans="2:140" x14ac:dyDescent="0.3">
      <c r="B43" s="64" t="s">
        <v>106</v>
      </c>
      <c r="C43" s="73" t="s">
        <v>70</v>
      </c>
      <c r="D43" s="32" t="s">
        <v>108</v>
      </c>
      <c r="E43" s="32">
        <v>15</v>
      </c>
    </row>
    <row r="44" spans="2:140" x14ac:dyDescent="0.3">
      <c r="B44" s="64" t="s">
        <v>107</v>
      </c>
      <c r="C44" s="73" t="s">
        <v>72</v>
      </c>
      <c r="D44" s="32" t="s">
        <v>109</v>
      </c>
      <c r="E44" s="32">
        <v>15</v>
      </c>
    </row>
    <row r="45" spans="2:140" x14ac:dyDescent="0.3">
      <c r="B45" s="64" t="s">
        <v>111</v>
      </c>
      <c r="C45" s="73" t="s">
        <v>73</v>
      </c>
      <c r="D45" s="32" t="s">
        <v>110</v>
      </c>
      <c r="E45" s="32">
        <v>19</v>
      </c>
      <c r="AH45" s="78"/>
      <c r="AM45" s="78"/>
      <c r="AS45" s="78"/>
      <c r="AY45" s="78"/>
    </row>
    <row r="46" spans="2:140" x14ac:dyDescent="0.3">
      <c r="B46" s="64" t="s">
        <v>112</v>
      </c>
      <c r="C46" s="73" t="s">
        <v>74</v>
      </c>
      <c r="D46" s="32" t="s">
        <v>111</v>
      </c>
      <c r="E46" s="32">
        <v>26</v>
      </c>
      <c r="K46" t="s">
        <v>201</v>
      </c>
    </row>
    <row r="47" spans="2:140" x14ac:dyDescent="0.3">
      <c r="B47" s="64" t="s">
        <v>151</v>
      </c>
      <c r="C47" s="73" t="s">
        <v>75</v>
      </c>
      <c r="D47" s="32" t="s">
        <v>112</v>
      </c>
      <c r="E47" s="32">
        <v>10</v>
      </c>
      <c r="K47" t="s">
        <v>202</v>
      </c>
      <c r="EE47" s="78"/>
      <c r="EJ47" s="78"/>
    </row>
    <row r="48" spans="2:140" x14ac:dyDescent="0.3">
      <c r="B48" s="64" t="s">
        <v>104</v>
      </c>
      <c r="C48" s="73" t="s">
        <v>76</v>
      </c>
      <c r="D48" s="32" t="s">
        <v>113</v>
      </c>
      <c r="E48" s="32">
        <v>9</v>
      </c>
      <c r="K48" t="s">
        <v>203</v>
      </c>
    </row>
    <row r="49" spans="11:128" x14ac:dyDescent="0.3">
      <c r="K49" t="s">
        <v>204</v>
      </c>
    </row>
    <row r="50" spans="11:128" x14ac:dyDescent="0.3">
      <c r="K50" t="s">
        <v>205</v>
      </c>
    </row>
    <row r="51" spans="11:128" x14ac:dyDescent="0.3">
      <c r="K51" t="s">
        <v>206</v>
      </c>
    </row>
    <row r="52" spans="11:128" x14ac:dyDescent="0.3">
      <c r="K52" t="s">
        <v>207</v>
      </c>
      <c r="DG52" s="78"/>
      <c r="DX52" s="78"/>
    </row>
    <row r="53" spans="11:128" x14ac:dyDescent="0.3">
      <c r="K53" t="s">
        <v>208</v>
      </c>
    </row>
    <row r="54" spans="11:128" x14ac:dyDescent="0.3">
      <c r="K54" t="s">
        <v>209</v>
      </c>
    </row>
    <row r="59" spans="11:128" ht="15" thickBot="1" x14ac:dyDescent="0.35">
      <c r="X59" s="74">
        <f>S41</f>
        <v>4</v>
      </c>
      <c r="Y59" s="75">
        <f>X59+E5</f>
        <v>7</v>
      </c>
      <c r="Z59">
        <f>X60-X59</f>
        <v>13</v>
      </c>
      <c r="AD59" s="74">
        <f>IF(Y24&gt;Y59,Y24,Y59)</f>
        <v>10</v>
      </c>
      <c r="AE59" s="75">
        <f>AD59+E19</f>
        <v>14</v>
      </c>
      <c r="AF59">
        <f>AD60-AD59</f>
        <v>10</v>
      </c>
      <c r="AV59" s="74">
        <f>AQ41</f>
        <v>20</v>
      </c>
      <c r="AW59" s="75">
        <f>AV59+E10</f>
        <v>22</v>
      </c>
      <c r="AX59">
        <f>AV60-AV59</f>
        <v>0</v>
      </c>
      <c r="BB59" s="74">
        <f>IF(AW41&lt;AW59,AW41,AW59)</f>
        <v>22</v>
      </c>
      <c r="BC59" s="75">
        <f>BB59+E20</f>
        <v>24</v>
      </c>
      <c r="BD59">
        <f>BB60-BB59</f>
        <v>0</v>
      </c>
      <c r="BH59" s="74">
        <f>BC59</f>
        <v>24</v>
      </c>
      <c r="BI59" s="75">
        <f>BH59+E21</f>
        <v>27</v>
      </c>
      <c r="BJ59">
        <f>BH60-BH59</f>
        <v>0</v>
      </c>
      <c r="CF59" s="74">
        <f>CA78</f>
        <v>49</v>
      </c>
      <c r="CG59" s="75">
        <f>CF59+E26</f>
        <v>55</v>
      </c>
      <c r="CH59">
        <f>CF60-CF59</f>
        <v>3</v>
      </c>
      <c r="DD59" s="74">
        <f>CY78</f>
        <v>113</v>
      </c>
      <c r="DE59" s="75">
        <f>DD59+E33</f>
        <v>116</v>
      </c>
      <c r="DF59">
        <f>DD60-DD59</f>
        <v>0</v>
      </c>
    </row>
    <row r="60" spans="11:128" ht="15" thickTop="1" x14ac:dyDescent="0.3">
      <c r="X60" s="76">
        <f>Y60-E5</f>
        <v>17</v>
      </c>
      <c r="Y60" s="1">
        <f>AD60</f>
        <v>20</v>
      </c>
      <c r="Z60">
        <f>Y60-Y59</f>
        <v>13</v>
      </c>
      <c r="AD60" s="76">
        <f>AE60-E19</f>
        <v>20</v>
      </c>
      <c r="AE60" s="1">
        <f>AV79</f>
        <v>24</v>
      </c>
      <c r="AF60">
        <f>AE60-AE59</f>
        <v>10</v>
      </c>
      <c r="AV60" s="76">
        <f>AW60-E10</f>
        <v>20</v>
      </c>
      <c r="AW60" s="1">
        <f>BB60</f>
        <v>22</v>
      </c>
      <c r="AX60">
        <f>AW60-AW59</f>
        <v>0</v>
      </c>
      <c r="BB60" s="76">
        <f>BC60-E20</f>
        <v>22</v>
      </c>
      <c r="BC60" s="1">
        <f>BH60</f>
        <v>24</v>
      </c>
      <c r="BD60">
        <f>BC60-BC59</f>
        <v>0</v>
      </c>
      <c r="BH60" s="76">
        <f>BI60-E21</f>
        <v>24</v>
      </c>
      <c r="BI60" s="1">
        <f>BN79</f>
        <v>27</v>
      </c>
      <c r="BJ60">
        <f>BI60-BI59</f>
        <v>0</v>
      </c>
      <c r="CF60" s="76">
        <f>CG60-E26</f>
        <v>52</v>
      </c>
      <c r="CG60" s="1">
        <f>CL79</f>
        <v>58</v>
      </c>
      <c r="CH60">
        <f>CG60-CG59</f>
        <v>3</v>
      </c>
      <c r="DD60" s="76">
        <f>DE60-E33</f>
        <v>113</v>
      </c>
      <c r="DE60" s="1">
        <f>DJ79</f>
        <v>116</v>
      </c>
      <c r="DF60">
        <f>DE60-DE59</f>
        <v>0</v>
      </c>
    </row>
    <row r="62" spans="11:128" x14ac:dyDescent="0.3">
      <c r="AH62" s="78"/>
      <c r="AY62" s="78"/>
    </row>
    <row r="64" spans="11:128" x14ac:dyDescent="0.3">
      <c r="DG64" s="78"/>
    </row>
    <row r="65" spans="12:161" x14ac:dyDescent="0.3">
      <c r="BE65" s="78"/>
    </row>
    <row r="66" spans="12:161" x14ac:dyDescent="0.3">
      <c r="CI66" s="78"/>
    </row>
    <row r="72" spans="12:161" x14ac:dyDescent="0.3">
      <c r="BK72" s="78"/>
    </row>
    <row r="77" spans="12:161" ht="15" thickBot="1" x14ac:dyDescent="0.35">
      <c r="EN77" s="74">
        <f>MAX(EI41,EI104)</f>
        <v>200</v>
      </c>
      <c r="EO77" s="75">
        <f>EN77+E45</f>
        <v>219</v>
      </c>
      <c r="EP77">
        <f>EN78-EN77</f>
        <v>0</v>
      </c>
      <c r="ES77" s="74">
        <f>(EO77)</f>
        <v>219</v>
      </c>
      <c r="ET77" s="75">
        <f>ES77+E46</f>
        <v>245</v>
      </c>
      <c r="EU77">
        <f>ES78-ES77</f>
        <v>0</v>
      </c>
      <c r="EX77" s="74">
        <f>(ET77)</f>
        <v>245</v>
      </c>
      <c r="EY77" s="75">
        <f>EX77+E47</f>
        <v>255</v>
      </c>
      <c r="EZ77">
        <f>EX78-EX77</f>
        <v>0</v>
      </c>
      <c r="FC77" s="74">
        <f>(EY77)</f>
        <v>255</v>
      </c>
      <c r="FD77" s="75">
        <f>FC77</f>
        <v>255</v>
      </c>
      <c r="FE77">
        <f>FC78-FC77</f>
        <v>0</v>
      </c>
    </row>
    <row r="78" spans="12:161" ht="15.6" thickTop="1" thickBot="1" x14ac:dyDescent="0.35">
      <c r="AV78" s="74">
        <f>AE59</f>
        <v>14</v>
      </c>
      <c r="AW78" s="75">
        <f>AV78+E11</f>
        <v>17</v>
      </c>
      <c r="AX78">
        <f>AV79-AV78</f>
        <v>10</v>
      </c>
      <c r="BN78" s="74">
        <f>MAX(BI59,AW78,BC101)</f>
        <v>27</v>
      </c>
      <c r="BO78" s="75">
        <f>BN78+E22</f>
        <v>33</v>
      </c>
      <c r="BP78">
        <f>BN79-BN78</f>
        <v>0</v>
      </c>
      <c r="BT78" s="74">
        <f>BO78</f>
        <v>33</v>
      </c>
      <c r="BU78" s="75">
        <f>BT78+E23</f>
        <v>40</v>
      </c>
      <c r="BV78">
        <f>BT79-BT78</f>
        <v>0</v>
      </c>
      <c r="BZ78" s="74">
        <f>BU78</f>
        <v>40</v>
      </c>
      <c r="CA78" s="75">
        <f>BZ78+E25</f>
        <v>49</v>
      </c>
      <c r="CB78">
        <f>BZ79-BZ78</f>
        <v>0</v>
      </c>
      <c r="CF78" s="74">
        <f>CA78</f>
        <v>49</v>
      </c>
      <c r="CG78" s="75">
        <f>CF78+E27</f>
        <v>52</v>
      </c>
      <c r="CH78">
        <f>CF79-CF78</f>
        <v>6</v>
      </c>
      <c r="CL78" s="74">
        <f>MAX(CG59,CG78,CG96)</f>
        <v>58</v>
      </c>
      <c r="CM78" s="75">
        <f>CL78+E29</f>
        <v>83</v>
      </c>
      <c r="CN78">
        <f>CL79-CL78</f>
        <v>0</v>
      </c>
      <c r="CR78" s="74">
        <f>CM78</f>
        <v>83</v>
      </c>
      <c r="CS78" s="75">
        <f>CR78+E30</f>
        <v>110</v>
      </c>
      <c r="CT78">
        <f>CR79-CR78</f>
        <v>0</v>
      </c>
      <c r="CX78" s="74">
        <f>CS78</f>
        <v>110</v>
      </c>
      <c r="CY78" s="75">
        <f>CX78+E31</f>
        <v>113</v>
      </c>
      <c r="CZ78">
        <f>CX79-CX78</f>
        <v>0</v>
      </c>
      <c r="DJ78" s="74">
        <f>MAX(DE41,DE59,DE95,DE113)</f>
        <v>116</v>
      </c>
      <c r="DK78" s="75">
        <f>DJ78+E48</f>
        <v>125</v>
      </c>
      <c r="DL78">
        <f>DJ79-DJ78</f>
        <v>0</v>
      </c>
      <c r="DO78" s="74">
        <f>(DK78)</f>
        <v>125</v>
      </c>
      <c r="DP78" s="75">
        <f>DO78+E37</f>
        <v>148</v>
      </c>
      <c r="DQ78">
        <f>DO79-DO78</f>
        <v>0</v>
      </c>
      <c r="DU78" s="74">
        <f>(DP78)</f>
        <v>148</v>
      </c>
      <c r="DV78" s="75">
        <f>DU78+E40</f>
        <v>171</v>
      </c>
      <c r="DW78">
        <f>DU79-DU78</f>
        <v>0</v>
      </c>
      <c r="EN78" s="76">
        <f>EO78-E45</f>
        <v>200</v>
      </c>
      <c r="EO78" s="1">
        <f>ES78</f>
        <v>219</v>
      </c>
      <c r="EP78">
        <f>EO78-EO77</f>
        <v>0</v>
      </c>
      <c r="ES78" s="76">
        <f>ET78-E46</f>
        <v>219</v>
      </c>
      <c r="ET78" s="1">
        <f>EX78</f>
        <v>245</v>
      </c>
      <c r="EU78">
        <f>ET78-ET77</f>
        <v>0</v>
      </c>
      <c r="EX78" s="76">
        <f>EY78-E47</f>
        <v>245</v>
      </c>
      <c r="EY78" s="1">
        <f>FC78</f>
        <v>255</v>
      </c>
      <c r="EZ78">
        <f>EY78-EY77</f>
        <v>0</v>
      </c>
      <c r="FC78" s="76">
        <f>FD78-0</f>
        <v>255</v>
      </c>
      <c r="FD78" s="1">
        <f>FD77</f>
        <v>255</v>
      </c>
      <c r="FE78">
        <f>FD78-FD77</f>
        <v>0</v>
      </c>
    </row>
    <row r="79" spans="12:161" ht="15.6" thickTop="1" thickBot="1" x14ac:dyDescent="0.35">
      <c r="L79" s="74">
        <v>0</v>
      </c>
      <c r="M79" s="75">
        <v>0</v>
      </c>
      <c r="AV79" s="76">
        <f>AW79-E11</f>
        <v>24</v>
      </c>
      <c r="AW79" s="1">
        <f>BN79</f>
        <v>27</v>
      </c>
      <c r="AX79">
        <f>AW79-AW78</f>
        <v>10</v>
      </c>
      <c r="BN79" s="76">
        <f>BO79-E22</f>
        <v>27</v>
      </c>
      <c r="BO79" s="1">
        <f>BT79</f>
        <v>33</v>
      </c>
      <c r="BP79">
        <f>BO79-BO78</f>
        <v>0</v>
      </c>
      <c r="BT79" s="76">
        <f>BU79-E23</f>
        <v>33</v>
      </c>
      <c r="BU79" s="1">
        <f>BZ79</f>
        <v>40</v>
      </c>
      <c r="BV79">
        <f>BU79-BU78</f>
        <v>0</v>
      </c>
      <c r="BZ79" s="76">
        <f>CA79-E25</f>
        <v>40</v>
      </c>
      <c r="CA79" s="1">
        <f>MIN(CF60,CF79,CF97)</f>
        <v>49</v>
      </c>
      <c r="CB79">
        <f>CA79-CA78</f>
        <v>0</v>
      </c>
      <c r="CF79" s="76">
        <f>CG79-E27</f>
        <v>55</v>
      </c>
      <c r="CG79" s="1">
        <f>CL79</f>
        <v>58</v>
      </c>
      <c r="CH79">
        <f>CG79-CG78</f>
        <v>6</v>
      </c>
      <c r="CL79" s="76">
        <f>CM79-E29</f>
        <v>58</v>
      </c>
      <c r="CM79" s="1">
        <f>CR79</f>
        <v>83</v>
      </c>
      <c r="CN79">
        <f>CM79-CM78</f>
        <v>0</v>
      </c>
      <c r="CR79" s="76">
        <f>CS79-E30</f>
        <v>83</v>
      </c>
      <c r="CS79" s="1">
        <f>CX79</f>
        <v>110</v>
      </c>
      <c r="CT79">
        <f>CS79-CS78</f>
        <v>0</v>
      </c>
      <c r="CX79" s="76">
        <f>CY79-E31</f>
        <v>110</v>
      </c>
      <c r="CY79" s="1">
        <f>MIN(DD42,DD60,DD96,DD114)</f>
        <v>113</v>
      </c>
      <c r="CZ79">
        <f>CY79-CY78</f>
        <v>0</v>
      </c>
      <c r="DJ79" s="76">
        <f>DK79-E48</f>
        <v>116</v>
      </c>
      <c r="DK79" s="1">
        <f>DO79</f>
        <v>125</v>
      </c>
      <c r="DL79">
        <f>DK79-DK78</f>
        <v>0</v>
      </c>
      <c r="DO79" s="76">
        <f>DP79-E37</f>
        <v>125</v>
      </c>
      <c r="DP79" s="1">
        <f>MIN(DU42,DU79,DU105)</f>
        <v>148</v>
      </c>
      <c r="DQ79">
        <f>DP79-DP78</f>
        <v>0</v>
      </c>
      <c r="DU79" s="76">
        <f>DV79-E40</f>
        <v>148</v>
      </c>
      <c r="DV79" s="1">
        <f>EB105</f>
        <v>171</v>
      </c>
      <c r="DW79">
        <f>DV79-DV78</f>
        <v>0</v>
      </c>
    </row>
    <row r="80" spans="12:161" ht="15" thickTop="1" x14ac:dyDescent="0.3">
      <c r="L80" s="76">
        <v>0</v>
      </c>
      <c r="M80" s="1">
        <f>MIN(R42,R102)</f>
        <v>0</v>
      </c>
    </row>
    <row r="82" spans="51:153" x14ac:dyDescent="0.3">
      <c r="DX82" s="78"/>
    </row>
    <row r="83" spans="51:153" x14ac:dyDescent="0.3">
      <c r="DM83" s="78"/>
    </row>
    <row r="84" spans="51:153" x14ac:dyDescent="0.3">
      <c r="AY84" s="78"/>
      <c r="BW84" s="78"/>
      <c r="CI84" s="78"/>
      <c r="CO84" s="78"/>
      <c r="CU84" s="78"/>
      <c r="DA84" s="78"/>
      <c r="DR84" s="78"/>
    </row>
    <row r="85" spans="51:153" x14ac:dyDescent="0.3">
      <c r="BQ85" s="78"/>
      <c r="CC85" s="78"/>
    </row>
    <row r="92" spans="51:153" x14ac:dyDescent="0.3">
      <c r="EP92" s="78"/>
      <c r="ES92" s="78"/>
      <c r="EW92" s="78"/>
    </row>
    <row r="95" spans="51:153" ht="15" thickBot="1" x14ac:dyDescent="0.35">
      <c r="DD95" s="74">
        <f>CY78</f>
        <v>113</v>
      </c>
      <c r="DE95" s="75">
        <f>DD95+E34</f>
        <v>115</v>
      </c>
      <c r="DF95">
        <f>DD96-DD95</f>
        <v>1</v>
      </c>
    </row>
    <row r="96" spans="51:153" ht="15.6" thickTop="1" thickBot="1" x14ac:dyDescent="0.35">
      <c r="CF96" s="74">
        <f>CA78</f>
        <v>49</v>
      </c>
      <c r="CG96" s="75">
        <f>CF96+E28</f>
        <v>58</v>
      </c>
      <c r="CH96">
        <f>CF97-CF96</f>
        <v>0</v>
      </c>
      <c r="DD96" s="76">
        <f>DE96-E34</f>
        <v>114</v>
      </c>
      <c r="DE96" s="1">
        <f>DJ79</f>
        <v>116</v>
      </c>
      <c r="DF96">
        <f>DE96-DE95</f>
        <v>1</v>
      </c>
    </row>
    <row r="97" spans="18:140" ht="15" thickTop="1" x14ac:dyDescent="0.3">
      <c r="CF97" s="76">
        <f>CG97-E28</f>
        <v>49</v>
      </c>
      <c r="CG97" s="1">
        <f>CL79</f>
        <v>58</v>
      </c>
      <c r="CH97">
        <f>CG97-CG96</f>
        <v>0</v>
      </c>
    </row>
    <row r="101" spans="18:140" ht="15" thickBot="1" x14ac:dyDescent="0.35">
      <c r="R101" s="74">
        <f>M79</f>
        <v>0</v>
      </c>
      <c r="S101" s="75">
        <f>R101+E12</f>
        <v>2</v>
      </c>
      <c r="T101">
        <f>R102-R101</f>
        <v>5</v>
      </c>
      <c r="X101" s="74">
        <f>S101</f>
        <v>2</v>
      </c>
      <c r="Y101" s="75">
        <f>X101+E13</f>
        <v>4</v>
      </c>
      <c r="Z101">
        <f>X102-X101</f>
        <v>5</v>
      </c>
      <c r="AD101" s="74">
        <f>Y101</f>
        <v>4</v>
      </c>
      <c r="AE101" s="75">
        <f>AD101+E14</f>
        <v>9</v>
      </c>
      <c r="AF101">
        <f>AD102-AD101</f>
        <v>5</v>
      </c>
      <c r="AJ101" s="74">
        <f>AE101</f>
        <v>9</v>
      </c>
      <c r="AK101" s="75">
        <f>AJ101+E15</f>
        <v>12</v>
      </c>
      <c r="AL101">
        <f>AJ102-AJ101</f>
        <v>5</v>
      </c>
      <c r="AP101" s="74">
        <f>AK101</f>
        <v>12</v>
      </c>
      <c r="AQ101" s="75">
        <f>AP101+E16</f>
        <v>18</v>
      </c>
      <c r="AR101">
        <f>AP102-AP101</f>
        <v>5</v>
      </c>
      <c r="AV101" s="74">
        <f>AQ101</f>
        <v>18</v>
      </c>
      <c r="AW101" s="75">
        <f>AV101+E17</f>
        <v>20</v>
      </c>
      <c r="AX101">
        <f>AV102-AV101</f>
        <v>5</v>
      </c>
      <c r="BB101" s="74">
        <f>AW101</f>
        <v>20</v>
      </c>
      <c r="BC101" s="75">
        <f>BB101+E18</f>
        <v>22</v>
      </c>
      <c r="BD101">
        <f>BB102-BB101</f>
        <v>5</v>
      </c>
      <c r="CI101" s="78"/>
      <c r="DG101" s="78"/>
    </row>
    <row r="102" spans="18:140" ht="15" thickTop="1" x14ac:dyDescent="0.3">
      <c r="R102" s="76">
        <f>S102-E12</f>
        <v>5</v>
      </c>
      <c r="S102" s="1">
        <f>X102</f>
        <v>7</v>
      </c>
      <c r="T102">
        <f>S102-S101</f>
        <v>5</v>
      </c>
      <c r="X102" s="76">
        <f>Y102-E13</f>
        <v>7</v>
      </c>
      <c r="Y102" s="1">
        <f>AD102</f>
        <v>9</v>
      </c>
      <c r="Z102">
        <f>Y102-Y101</f>
        <v>5</v>
      </c>
      <c r="AD102" s="76">
        <f>AE102-E14</f>
        <v>9</v>
      </c>
      <c r="AE102" s="1">
        <f>AJ102</f>
        <v>14</v>
      </c>
      <c r="AF102">
        <f>AE102-AE101</f>
        <v>5</v>
      </c>
      <c r="AJ102" s="76">
        <f>AK102-E15</f>
        <v>14</v>
      </c>
      <c r="AK102" s="1">
        <f>AP102</f>
        <v>17</v>
      </c>
      <c r="AL102">
        <f>AK102-AK101</f>
        <v>5</v>
      </c>
      <c r="AP102" s="76">
        <f>AQ102-E16</f>
        <v>17</v>
      </c>
      <c r="AQ102" s="1">
        <f>AV102</f>
        <v>23</v>
      </c>
      <c r="AR102">
        <f>AQ102-AQ101</f>
        <v>5</v>
      </c>
      <c r="AV102" s="76">
        <f>AW102-E17</f>
        <v>23</v>
      </c>
      <c r="AW102" s="1">
        <f>BB102</f>
        <v>25</v>
      </c>
      <c r="AX102">
        <f>AW102-AW101</f>
        <v>5</v>
      </c>
      <c r="BB102" s="76">
        <f>BC102-E18</f>
        <v>25</v>
      </c>
      <c r="BC102" s="1">
        <f>BN79</f>
        <v>27</v>
      </c>
      <c r="BD102">
        <f>BC102-BC101</f>
        <v>5</v>
      </c>
    </row>
    <row r="104" spans="18:140" ht="15" thickBot="1" x14ac:dyDescent="0.35">
      <c r="DU104" s="74">
        <f>(DP78)</f>
        <v>148</v>
      </c>
      <c r="DV104" s="75">
        <f>DU104+E38</f>
        <v>170</v>
      </c>
      <c r="DW104">
        <f>DU105-DU104</f>
        <v>1</v>
      </c>
      <c r="EB104" s="74">
        <f>IF(DV78&gt;DV104,DV78,DV104)</f>
        <v>171</v>
      </c>
      <c r="EC104" s="75">
        <f>EB104+E44</f>
        <v>186</v>
      </c>
      <c r="ED104">
        <f>EB105-EB104</f>
        <v>0</v>
      </c>
      <c r="EH104" s="74">
        <f>(EC104)</f>
        <v>186</v>
      </c>
      <c r="EI104" s="75">
        <f>EH104+E42</f>
        <v>200</v>
      </c>
      <c r="EJ104">
        <f>EH105-EH104</f>
        <v>0</v>
      </c>
    </row>
    <row r="105" spans="18:140" ht="15" thickTop="1" x14ac:dyDescent="0.3">
      <c r="AM105" s="78"/>
      <c r="DU105" s="76">
        <f>DV105-E38</f>
        <v>149</v>
      </c>
      <c r="DV105" s="1">
        <f>EB105</f>
        <v>171</v>
      </c>
      <c r="DW105">
        <f>DV105-DV104</f>
        <v>1</v>
      </c>
      <c r="EB105" s="76">
        <f>EC105-E44</f>
        <v>171</v>
      </c>
      <c r="EC105" s="1">
        <f>EH105</f>
        <v>186</v>
      </c>
      <c r="ED105">
        <f>EC105-EC104</f>
        <v>0</v>
      </c>
      <c r="EH105" s="76">
        <f>EI105-E42</f>
        <v>186</v>
      </c>
      <c r="EI105" s="1">
        <f>EN78</f>
        <v>200</v>
      </c>
      <c r="EJ105">
        <f>EI105-EI104</f>
        <v>0</v>
      </c>
    </row>
    <row r="106" spans="18:140" x14ac:dyDescent="0.3">
      <c r="AA106" s="78"/>
      <c r="AG106" s="78"/>
      <c r="AS106" s="78"/>
    </row>
    <row r="107" spans="18:140" x14ac:dyDescent="0.3">
      <c r="AY107" s="78"/>
    </row>
    <row r="109" spans="18:140" x14ac:dyDescent="0.3">
      <c r="BE109" s="78"/>
    </row>
    <row r="110" spans="18:140" x14ac:dyDescent="0.3">
      <c r="DX110" s="78"/>
      <c r="EJ110" s="78"/>
    </row>
    <row r="111" spans="18:140" x14ac:dyDescent="0.3">
      <c r="EE111" s="78"/>
    </row>
    <row r="113" spans="108:131" ht="15" thickBot="1" x14ac:dyDescent="0.35">
      <c r="DD113" s="74">
        <f>CY78</f>
        <v>113</v>
      </c>
      <c r="DE113" s="75">
        <f>DD113+E35</f>
        <v>114</v>
      </c>
      <c r="DF113">
        <f>DD114-DD113</f>
        <v>2</v>
      </c>
    </row>
    <row r="114" spans="108:131" ht="16.2" thickTop="1" x14ac:dyDescent="0.3">
      <c r="DD114" s="76">
        <f>DE114-E35</f>
        <v>115</v>
      </c>
      <c r="DE114" s="1">
        <f>DJ79</f>
        <v>116</v>
      </c>
      <c r="DF114">
        <f>DE114-DE113</f>
        <v>2</v>
      </c>
      <c r="EA114" s="77"/>
    </row>
    <row r="118" spans="108:131" x14ac:dyDescent="0.3">
      <c r="DG118" s="78"/>
    </row>
  </sheetData>
  <mergeCells count="1"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1C83-7681-4483-B551-C99D338EA1D7}">
  <dimension ref="A1:N96"/>
  <sheetViews>
    <sheetView showGridLines="0" zoomScale="70" zoomScaleNormal="70" workbookViewId="0">
      <pane ySplit="4" topLeftCell="A5" activePane="bottomLeft" state="frozen"/>
      <selection activeCell="C2" sqref="C2"/>
      <selection pane="bottomLeft" activeCell="I19" sqref="I19"/>
    </sheetView>
  </sheetViews>
  <sheetFormatPr baseColWidth="10" defaultColWidth="19.88671875" defaultRowHeight="14.4" x14ac:dyDescent="0.3"/>
  <cols>
    <col min="1" max="1" width="9.109375" customWidth="1"/>
    <col min="2" max="2" width="4.6640625" bestFit="1" customWidth="1"/>
    <col min="3" max="3" width="123" bestFit="1" customWidth="1"/>
    <col min="4" max="4" width="33" bestFit="1" customWidth="1"/>
  </cols>
  <sheetData>
    <row r="1" spans="1:4" x14ac:dyDescent="0.3">
      <c r="C1" s="16" t="s">
        <v>0</v>
      </c>
    </row>
    <row r="2" spans="1:4" x14ac:dyDescent="0.3">
      <c r="C2" s="16" t="s">
        <v>1</v>
      </c>
    </row>
    <row r="3" spans="1:4" x14ac:dyDescent="0.3">
      <c r="C3" s="15"/>
    </row>
    <row r="4" spans="1:4" ht="15.6" x14ac:dyDescent="0.3">
      <c r="B4" s="108" t="s">
        <v>2</v>
      </c>
      <c r="C4" s="108"/>
      <c r="D4" s="22" t="s">
        <v>8</v>
      </c>
    </row>
    <row r="5" spans="1:4" x14ac:dyDescent="0.3">
      <c r="A5" s="3"/>
      <c r="B5" s="64" t="str">
        <f>"1."&amp;COUNTBLANK(A$5:A5)-1</f>
        <v>1.0</v>
      </c>
      <c r="C5" s="39" t="s">
        <v>152</v>
      </c>
      <c r="D5" s="51">
        <v>0.7</v>
      </c>
    </row>
    <row r="6" spans="1:4" x14ac:dyDescent="0.3">
      <c r="A6" s="3"/>
      <c r="B6" s="64"/>
      <c r="C6" s="39" t="s">
        <v>153</v>
      </c>
      <c r="D6" s="51">
        <v>0.3</v>
      </c>
    </row>
    <row r="7" spans="1:4" x14ac:dyDescent="0.3">
      <c r="A7" s="3"/>
      <c r="B7" s="16" t="str">
        <f>"1."&amp;COUNTBLANK(A$5:A7)-1</f>
        <v>1.2</v>
      </c>
      <c r="C7" s="79" t="s">
        <v>13</v>
      </c>
      <c r="D7" s="93">
        <v>1</v>
      </c>
    </row>
    <row r="8" spans="1:4" x14ac:dyDescent="0.3">
      <c r="A8" s="3"/>
      <c r="B8" s="16" t="str">
        <f>"1."&amp;COUNTBLANK(A$5:A8)-1</f>
        <v>1.3</v>
      </c>
      <c r="C8" s="88" t="s">
        <v>21</v>
      </c>
      <c r="D8" s="93">
        <v>1</v>
      </c>
    </row>
    <row r="9" spans="1:4" ht="16.5" customHeight="1" x14ac:dyDescent="0.3">
      <c r="A9" s="3"/>
      <c r="B9" s="16" t="str">
        <f>"1."&amp;COUNTBLANK(A$5:A9)-1</f>
        <v>1.4</v>
      </c>
      <c r="C9" s="79" t="s">
        <v>23</v>
      </c>
      <c r="D9" s="93">
        <v>0.9</v>
      </c>
    </row>
    <row r="10" spans="1:4" x14ac:dyDescent="0.3">
      <c r="A10" s="3"/>
      <c r="B10" s="16" t="str">
        <f>"1."&amp;COUNTBLANK(A$5:A10)-1</f>
        <v>1.5</v>
      </c>
      <c r="C10" s="89" t="s">
        <v>25</v>
      </c>
      <c r="D10" s="93">
        <v>0</v>
      </c>
    </row>
    <row r="11" spans="1:4" x14ac:dyDescent="0.3">
      <c r="A11" s="3"/>
      <c r="B11" s="16" t="str">
        <f>"1."&amp;COUNTBLANK(A$5:A11)-1</f>
        <v>1.6</v>
      </c>
      <c r="C11" s="79" t="s">
        <v>26</v>
      </c>
      <c r="D11" s="93">
        <v>0</v>
      </c>
    </row>
    <row r="12" spans="1:4" x14ac:dyDescent="0.3">
      <c r="A12" s="3"/>
      <c r="B12" s="16" t="str">
        <f>"1."&amp;COUNTBLANK(A$5:A12)-1</f>
        <v>1.7</v>
      </c>
      <c r="C12" s="79" t="s">
        <v>27</v>
      </c>
      <c r="D12" s="93">
        <v>0.3</v>
      </c>
    </row>
    <row r="13" spans="1:4" x14ac:dyDescent="0.3">
      <c r="A13" s="3"/>
      <c r="B13" s="16" t="str">
        <f>"1."&amp;COUNTBLANK(A$5:A13)-1</f>
        <v>1.8</v>
      </c>
      <c r="C13" s="79" t="s">
        <v>28</v>
      </c>
      <c r="D13" s="93">
        <v>0.5</v>
      </c>
    </row>
    <row r="14" spans="1:4" x14ac:dyDescent="0.3">
      <c r="A14" s="3"/>
      <c r="B14" s="16" t="str">
        <f>"1."&amp;COUNTBLANK(A$5:A14)-1</f>
        <v>1.9</v>
      </c>
      <c r="C14" s="79" t="s">
        <v>29</v>
      </c>
      <c r="D14" s="93"/>
    </row>
    <row r="15" spans="1:4" x14ac:dyDescent="0.3">
      <c r="A15" s="3"/>
      <c r="B15" s="16" t="str">
        <f>"1."&amp;COUNTBLANK(A$5:A15)-1</f>
        <v>1.10</v>
      </c>
      <c r="C15" s="79" t="s">
        <v>30</v>
      </c>
      <c r="D15" s="93">
        <v>1</v>
      </c>
    </row>
    <row r="16" spans="1:4" x14ac:dyDescent="0.3">
      <c r="A16" s="3"/>
      <c r="B16" s="16" t="str">
        <f>"1."&amp;COUNTBLANK(A$5:A16)-1</f>
        <v>1.11</v>
      </c>
      <c r="C16" s="79" t="s">
        <v>32</v>
      </c>
      <c r="D16" s="93">
        <v>1</v>
      </c>
    </row>
    <row r="17" spans="1:4" x14ac:dyDescent="0.3">
      <c r="A17" s="3"/>
      <c r="B17" s="16" t="str">
        <f>"1."&amp;COUNTBLANK(A$5:A17)-1</f>
        <v>1.12</v>
      </c>
      <c r="C17" s="79" t="s">
        <v>34</v>
      </c>
      <c r="D17" s="93">
        <v>1</v>
      </c>
    </row>
    <row r="18" spans="1:4" x14ac:dyDescent="0.3">
      <c r="A18" s="3"/>
      <c r="B18" s="16" t="str">
        <f>"1."&amp;COUNTBLANK(A$5:A18)-1</f>
        <v>1.13</v>
      </c>
      <c r="C18" s="79" t="s">
        <v>36</v>
      </c>
      <c r="D18" s="93">
        <v>0</v>
      </c>
    </row>
    <row r="19" spans="1:4" s="87" customFormat="1" ht="15.75" customHeight="1" x14ac:dyDescent="0.3">
      <c r="A19" s="86"/>
      <c r="B19" s="16" t="str">
        <f>"1."&amp;COUNTBLANK(A$5:A19)-1</f>
        <v>1.14</v>
      </c>
      <c r="C19" s="79" t="s">
        <v>37</v>
      </c>
      <c r="D19" s="93">
        <v>1</v>
      </c>
    </row>
    <row r="20" spans="1:4" s="87" customFormat="1" x14ac:dyDescent="0.3">
      <c r="A20" s="86"/>
      <c r="B20" s="16" t="str">
        <f>"1."&amp;COUNTBLANK(A$5:A20)-1</f>
        <v>1.15</v>
      </c>
      <c r="C20" s="79" t="s">
        <v>38</v>
      </c>
      <c r="D20" s="93">
        <v>1</v>
      </c>
    </row>
    <row r="21" spans="1:4" x14ac:dyDescent="0.3">
      <c r="A21" s="3"/>
      <c r="B21" s="16" t="str">
        <f>"1."&amp;COUNTBLANK(A$5:A21)-1</f>
        <v>1.16</v>
      </c>
      <c r="C21" s="79" t="s">
        <v>39</v>
      </c>
      <c r="D21" s="93">
        <v>1</v>
      </c>
    </row>
    <row r="22" spans="1:4" x14ac:dyDescent="0.3">
      <c r="A22" s="3"/>
      <c r="B22" s="64" t="str">
        <f>"1."&amp;COUNTBLANK(A$5:A22)-1</f>
        <v>1.17</v>
      </c>
      <c r="C22" s="90" t="s">
        <v>127</v>
      </c>
      <c r="D22" s="94">
        <v>0.8</v>
      </c>
    </row>
    <row r="23" spans="1:4" x14ac:dyDescent="0.3">
      <c r="A23" s="3"/>
      <c r="B23" s="64" t="str">
        <f>"1."&amp;COUNTBLANK(A$5:A23)-1</f>
        <v>1.18</v>
      </c>
      <c r="C23" s="90" t="s">
        <v>41</v>
      </c>
      <c r="D23" s="94">
        <v>0</v>
      </c>
    </row>
    <row r="24" spans="1:4" ht="12" customHeight="1" x14ac:dyDescent="0.3">
      <c r="A24" s="3"/>
      <c r="B24" s="64" t="str">
        <f>"1."&amp;COUNTBLANK(A$5:A24)-1</f>
        <v>1.19</v>
      </c>
      <c r="C24" s="91" t="s">
        <v>43</v>
      </c>
      <c r="D24" s="94">
        <v>1</v>
      </c>
    </row>
    <row r="25" spans="1:4" ht="15" customHeight="1" x14ac:dyDescent="0.3">
      <c r="A25" s="3"/>
      <c r="B25" s="64" t="str">
        <f>"1."&amp;COUNTBLANK(A$5:A25)-1</f>
        <v>1.20</v>
      </c>
      <c r="C25" s="91" t="s">
        <v>45</v>
      </c>
      <c r="D25" s="94">
        <v>1</v>
      </c>
    </row>
    <row r="26" spans="1:4" x14ac:dyDescent="0.3">
      <c r="A26" s="3"/>
      <c r="B26" s="64" t="str">
        <f>"1."&amp;COUNTBLANK(A$5:A26)-1</f>
        <v>1.21</v>
      </c>
      <c r="C26" s="91" t="s">
        <v>46</v>
      </c>
      <c r="D26" s="94">
        <v>0</v>
      </c>
    </row>
    <row r="27" spans="1:4" x14ac:dyDescent="0.3">
      <c r="A27" s="3"/>
      <c r="B27" s="64" t="str">
        <f>"1."&amp;COUNTBLANK(A$5:A27)-1</f>
        <v>1.22</v>
      </c>
      <c r="C27" s="90" t="s">
        <v>47</v>
      </c>
      <c r="D27" s="94">
        <v>0.98</v>
      </c>
    </row>
    <row r="28" spans="1:4" x14ac:dyDescent="0.3">
      <c r="A28" s="3"/>
      <c r="B28" s="64" t="str">
        <f>"2."&amp;COUNTBLANK(A$28:A28)-1</f>
        <v>2.0</v>
      </c>
      <c r="C28" s="39" t="s">
        <v>48</v>
      </c>
      <c r="D28" s="51">
        <v>0.54545454545454541</v>
      </c>
    </row>
    <row r="29" spans="1:4" x14ac:dyDescent="0.3">
      <c r="A29" s="3"/>
      <c r="B29" s="64" t="str">
        <f>"2."&amp;COUNTBLANK(A$28:A29)-1</f>
        <v>2.1</v>
      </c>
      <c r="C29" s="32" t="s">
        <v>49</v>
      </c>
      <c r="D29" s="92">
        <v>1</v>
      </c>
    </row>
    <row r="30" spans="1:4" x14ac:dyDescent="0.3">
      <c r="A30" s="3"/>
      <c r="B30" s="64" t="str">
        <f>"2."&amp;COUNTBLANK(A$28:A30)-1</f>
        <v>2.2</v>
      </c>
      <c r="C30" s="61" t="s">
        <v>51</v>
      </c>
      <c r="D30" s="37">
        <v>1</v>
      </c>
    </row>
    <row r="31" spans="1:4" x14ac:dyDescent="0.3">
      <c r="A31" s="3"/>
      <c r="B31" s="64" t="str">
        <f>"2."&amp;COUNTBLANK(A$28:A31)-1</f>
        <v>2.3</v>
      </c>
      <c r="C31" s="61" t="s">
        <v>53</v>
      </c>
      <c r="D31" s="37">
        <v>1</v>
      </c>
    </row>
    <row r="32" spans="1:4" x14ac:dyDescent="0.3">
      <c r="A32" s="3"/>
      <c r="B32" s="64" t="str">
        <f>"2."&amp;COUNTBLANK(A$28:A32)-1</f>
        <v>2.4</v>
      </c>
      <c r="C32" s="61" t="s">
        <v>54</v>
      </c>
      <c r="D32" s="37">
        <v>1</v>
      </c>
    </row>
    <row r="33" spans="1:14" ht="16.5" customHeight="1" x14ac:dyDescent="0.3">
      <c r="A33" s="3"/>
      <c r="B33" s="64" t="str">
        <f>"2."&amp;COUNTBLANK(A$28:A33)-1</f>
        <v>2.5</v>
      </c>
      <c r="C33" s="32" t="s">
        <v>55</v>
      </c>
      <c r="D33" s="37">
        <v>1</v>
      </c>
    </row>
    <row r="34" spans="1:14" x14ac:dyDescent="0.3">
      <c r="A34" s="3"/>
      <c r="B34" s="64" t="str">
        <f>"2."&amp;COUNTBLANK(A$28:A34)-1</f>
        <v>2.6</v>
      </c>
      <c r="C34" s="32" t="s">
        <v>133</v>
      </c>
      <c r="D34" s="37">
        <v>0</v>
      </c>
    </row>
    <row r="35" spans="1:14" x14ac:dyDescent="0.3">
      <c r="A35" s="3"/>
      <c r="B35" s="64" t="str">
        <f>"2."&amp;COUNTBLANK(A$28:A35)-1</f>
        <v>2.7</v>
      </c>
      <c r="C35" s="61" t="s">
        <v>134</v>
      </c>
      <c r="D35" s="37">
        <v>1</v>
      </c>
    </row>
    <row r="36" spans="1:14" x14ac:dyDescent="0.3">
      <c r="A36" s="3"/>
      <c r="B36" s="64" t="str">
        <f>"2."&amp;COUNTBLANK(A$28:A36)-1</f>
        <v>2.8</v>
      </c>
      <c r="C36" s="32" t="s">
        <v>136</v>
      </c>
      <c r="D36" s="37">
        <v>0</v>
      </c>
    </row>
    <row r="37" spans="1:14" x14ac:dyDescent="0.3">
      <c r="A37" s="3"/>
      <c r="B37" s="64" t="str">
        <f>"2."&amp;COUNTBLANK(A$28:A37)-1</f>
        <v>2.9</v>
      </c>
      <c r="C37" s="32" t="s">
        <v>138</v>
      </c>
      <c r="D37" s="37">
        <v>0</v>
      </c>
    </row>
    <row r="38" spans="1:14" x14ac:dyDescent="0.3">
      <c r="A38" s="3"/>
      <c r="B38" s="64" t="str">
        <f>"2."&amp;COUNTBLANK(A$28:A38)-1</f>
        <v>2.10</v>
      </c>
      <c r="C38" s="58" t="s">
        <v>140</v>
      </c>
      <c r="D38" s="37">
        <v>0</v>
      </c>
    </row>
    <row r="39" spans="1:14" x14ac:dyDescent="0.3">
      <c r="A39" s="3"/>
      <c r="B39" s="64" t="str">
        <f>"2."&amp;COUNTBLANK(A$28:A39)-1</f>
        <v>2.11</v>
      </c>
      <c r="C39" s="58" t="s">
        <v>154</v>
      </c>
      <c r="D39" s="37">
        <v>0</v>
      </c>
    </row>
    <row r="41" spans="1:14" s="1" customFormat="1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s="1" customFormat="1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s="1" customFormat="1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s="1" customFormat="1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 s="1" customFormat="1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 s="1" customFormat="1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1" customFormat="1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1" customFormat="1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 s="1" customFormat="1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 s="1" customFormat="1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 s="1" customFormat="1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s="1" customFormat="1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s="1" customFormat="1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s="1" customFormat="1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s="1" customFormat="1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s="1" customFormat="1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s="1" customFormat="1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s="1" customFormat="1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s="1" customFormat="1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 s="1" customFormat="1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s="1" customFormat="1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s="1" customFormat="1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s="1" customFormat="1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s="1" customFormat="1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s="1" customFormat="1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s="1" customFormat="1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s="1" customFormat="1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s="1" customFormat="1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s="1" customFormat="1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s="1" customFormat="1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s="1" customFormat="1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s="1" customFormat="1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s="1" customFormat="1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s="1" customFormat="1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s="1" customForma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s="1" customFormat="1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s="1" customForma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s="1" customFormat="1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s="1" customFormat="1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s="1" customFormat="1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s="1" customFormat="1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s="1" customFormat="1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s="1" customFormat="1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s="1" customFormat="1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s="1" customFormat="1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s="1" customFormat="1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s="1" customFormat="1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s="1" customFormat="1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s="1" customFormat="1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s="1" customFormat="1" x14ac:dyDescent="0.3">
      <c r="A90"/>
      <c r="B90"/>
      <c r="C90" t="s">
        <v>78</v>
      </c>
      <c r="D90"/>
      <c r="E90"/>
      <c r="F90"/>
      <c r="G90"/>
      <c r="H90"/>
      <c r="I90"/>
      <c r="J90"/>
      <c r="K90"/>
      <c r="L90"/>
      <c r="M90"/>
      <c r="N90"/>
    </row>
    <row r="91" spans="1:14" s="1" customFormat="1" x14ac:dyDescent="0.3">
      <c r="A91"/>
      <c r="B91"/>
      <c r="C91" t="s">
        <v>14</v>
      </c>
      <c r="D91"/>
      <c r="E91"/>
      <c r="F91"/>
      <c r="G91"/>
      <c r="H91"/>
      <c r="I91"/>
      <c r="J91"/>
      <c r="K91"/>
      <c r="L91"/>
      <c r="M91"/>
      <c r="N91"/>
    </row>
    <row r="92" spans="1:14" s="1" customFormat="1" x14ac:dyDescent="0.3">
      <c r="A92"/>
      <c r="B92"/>
      <c r="C92" t="s">
        <v>15</v>
      </c>
      <c r="D92"/>
      <c r="E92"/>
      <c r="F92"/>
      <c r="G92"/>
      <c r="H92"/>
      <c r="I92"/>
      <c r="J92"/>
      <c r="K92"/>
      <c r="L92"/>
      <c r="M92"/>
      <c r="N92"/>
    </row>
    <row r="93" spans="1:14" s="1" customFormat="1" x14ac:dyDescent="0.3">
      <c r="A93"/>
      <c r="B93"/>
      <c r="C93" t="s">
        <v>16</v>
      </c>
      <c r="D93"/>
      <c r="E93"/>
      <c r="F93"/>
      <c r="G93"/>
      <c r="H93"/>
      <c r="I93"/>
      <c r="J93"/>
      <c r="K93"/>
      <c r="L93"/>
      <c r="M93"/>
      <c r="N93"/>
    </row>
    <row r="94" spans="1:14" s="1" customFormat="1" x14ac:dyDescent="0.3">
      <c r="A94"/>
      <c r="B94"/>
      <c r="C94" t="s">
        <v>17</v>
      </c>
      <c r="D94"/>
      <c r="E94"/>
      <c r="F94"/>
      <c r="G94"/>
      <c r="H94"/>
      <c r="I94"/>
      <c r="J94"/>
      <c r="K94"/>
      <c r="L94"/>
      <c r="M94"/>
      <c r="N94"/>
    </row>
    <row r="95" spans="1:14" s="1" customFormat="1" x14ac:dyDescent="0.3">
      <c r="A95"/>
      <c r="B95"/>
      <c r="C95" t="s">
        <v>18</v>
      </c>
      <c r="D95"/>
      <c r="E95"/>
      <c r="F95"/>
      <c r="G95"/>
      <c r="H95"/>
      <c r="I95"/>
      <c r="J95"/>
      <c r="K95"/>
      <c r="L95"/>
      <c r="M95"/>
      <c r="N95"/>
    </row>
    <row r="96" spans="1:14" s="1" customFormat="1" x14ac:dyDescent="0.3">
      <c r="A96"/>
      <c r="B96"/>
      <c r="C96" t="s">
        <v>19</v>
      </c>
      <c r="D96"/>
      <c r="E96"/>
      <c r="F96"/>
      <c r="G96"/>
      <c r="H96"/>
      <c r="I96"/>
      <c r="J96"/>
      <c r="K96"/>
      <c r="L96"/>
      <c r="M96"/>
      <c r="N96"/>
    </row>
  </sheetData>
  <autoFilter ref="C4:D39" xr:uid="{9BAFEED0-C612-43B1-A618-FA17CA828362}"/>
  <mergeCells count="1">
    <mergeCell ref="B4:C4"/>
  </mergeCells>
  <conditionalFormatting sqref="D5:D3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{BA3B5502-66BA-44E5-A5C4-50EEC1F632DC}</x14:id>
        </ext>
      </extLst>
    </cfRule>
  </conditionalFormatting>
  <pageMargins left="0.7" right="0.7" top="0.75" bottom="0.75" header="0.3" footer="0.3"/>
  <pageSetup orientation="portrait" verticalDpi="12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3B5502-66BA-44E5-A5C4-50EEC1F632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D5:D39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1554-73A3-4F55-91E8-CFFC55BC1A18}">
  <dimension ref="A1:P126"/>
  <sheetViews>
    <sheetView showGridLines="0" tabSelected="1" zoomScale="51" zoomScaleNormal="40" workbookViewId="0">
      <pane ySplit="4" topLeftCell="A5" activePane="bottomLeft" state="frozen"/>
      <selection activeCell="C2" sqref="C2"/>
      <selection pane="bottomLeft" activeCell="Q21" sqref="Q21"/>
    </sheetView>
  </sheetViews>
  <sheetFormatPr baseColWidth="10" defaultColWidth="19.88671875" defaultRowHeight="14.4" x14ac:dyDescent="0.3"/>
  <cols>
    <col min="1" max="1" width="4.44140625" customWidth="1"/>
    <col min="2" max="2" width="4.6640625" bestFit="1" customWidth="1"/>
    <col min="3" max="3" width="96.109375" bestFit="1" customWidth="1"/>
    <col min="4" max="5" width="20.21875" style="1" hidden="1" customWidth="1"/>
    <col min="6" max="7" width="21.33203125" style="1" hidden="1" customWidth="1"/>
    <col min="8" max="8" width="20.21875" hidden="1" customWidth="1"/>
    <col min="9" max="9" width="50.88671875" bestFit="1" customWidth="1"/>
    <col min="10" max="10" width="48" style="1" bestFit="1" customWidth="1"/>
  </cols>
  <sheetData>
    <row r="1" spans="2:16" x14ac:dyDescent="0.3">
      <c r="C1" s="16" t="s">
        <v>0</v>
      </c>
      <c r="D1" s="17">
        <v>44403</v>
      </c>
      <c r="I1" s="95">
        <f>(SUM(I6:I26)+SUM(I29:I37))/COUNT(I6:I68)</f>
        <v>0.46984126984126978</v>
      </c>
      <c r="J1" s="96">
        <f>SUM(I6:I26)</f>
        <v>20.9</v>
      </c>
    </row>
    <row r="2" spans="2:16" x14ac:dyDescent="0.3">
      <c r="C2" s="16" t="s">
        <v>1</v>
      </c>
      <c r="D2" s="17">
        <v>45503</v>
      </c>
    </row>
    <row r="3" spans="2:16" x14ac:dyDescent="0.3">
      <c r="C3" s="15"/>
    </row>
    <row r="4" spans="2:16" ht="15.6" x14ac:dyDescent="0.3">
      <c r="B4" s="108" t="s">
        <v>2</v>
      </c>
      <c r="C4" s="108"/>
      <c r="D4" s="22" t="s">
        <v>3</v>
      </c>
      <c r="E4" s="22" t="s">
        <v>4</v>
      </c>
      <c r="F4" s="22" t="s">
        <v>5</v>
      </c>
      <c r="G4" s="22" t="s">
        <v>6</v>
      </c>
      <c r="H4" s="22" t="s">
        <v>7</v>
      </c>
      <c r="I4" s="22" t="s">
        <v>8</v>
      </c>
      <c r="J4" s="23" t="s">
        <v>9</v>
      </c>
      <c r="K4" s="4" t="s">
        <v>10</v>
      </c>
      <c r="L4" s="4" t="s">
        <v>11</v>
      </c>
      <c r="M4" s="4" t="s">
        <v>12</v>
      </c>
    </row>
    <row r="5" spans="2:16" x14ac:dyDescent="0.3">
      <c r="B5" s="39" t="str">
        <f>"1."&amp;COUNTBLANK(A$5:A5)-1</f>
        <v>1.0</v>
      </c>
      <c r="C5" s="39" t="str">
        <f>B5&amp;" "&amp;"REALIZAR LA FORMULACIÓN DEL PROYECTO"</f>
        <v>1.0 REALIZAR LA FORMULACIÓN DEL PROYECTO</v>
      </c>
      <c r="D5" s="14"/>
      <c r="E5" s="14"/>
      <c r="F5" s="14"/>
      <c r="G5" s="14"/>
      <c r="H5" s="14"/>
      <c r="I5" s="51">
        <f>SUM(I6:I26)/COUNT(I6:I26)</f>
        <v>0.99523809523809514</v>
      </c>
      <c r="J5" s="24"/>
      <c r="K5" s="17">
        <v>44403</v>
      </c>
      <c r="L5" s="25">
        <f>SUM(L6:L26)</f>
        <v>125</v>
      </c>
      <c r="M5" s="17">
        <f>M26</f>
        <v>44528</v>
      </c>
    </row>
    <row r="6" spans="2:16" x14ac:dyDescent="0.3">
      <c r="B6" s="61" t="str">
        <f>"1."&amp;COUNTBLANK(A$5:A6)-1</f>
        <v>1.1</v>
      </c>
      <c r="C6" s="61" t="s">
        <v>157</v>
      </c>
      <c r="D6" s="97" t="s">
        <v>14</v>
      </c>
      <c r="E6" s="98" t="s">
        <v>19</v>
      </c>
      <c r="F6" s="97" t="s">
        <v>15</v>
      </c>
      <c r="G6" s="97" t="s">
        <v>17</v>
      </c>
      <c r="H6" s="97" t="s">
        <v>18</v>
      </c>
      <c r="I6" s="83">
        <v>1</v>
      </c>
      <c r="J6" s="84" t="s">
        <v>20</v>
      </c>
      <c r="K6" s="106">
        <f>K5</f>
        <v>44403</v>
      </c>
      <c r="L6" s="82">
        <v>4</v>
      </c>
      <c r="M6" s="106">
        <f>K6+L6</f>
        <v>44407</v>
      </c>
    </row>
    <row r="7" spans="2:16" x14ac:dyDescent="0.3">
      <c r="B7" s="61" t="str">
        <f>"1."&amp;COUNTBLANK(A$5:A7)-1</f>
        <v>1.2</v>
      </c>
      <c r="C7" s="61" t="s">
        <v>158</v>
      </c>
      <c r="D7" s="97" t="s">
        <v>14</v>
      </c>
      <c r="E7" s="98" t="s">
        <v>15</v>
      </c>
      <c r="F7" s="97" t="s">
        <v>155</v>
      </c>
      <c r="G7" s="99"/>
      <c r="H7" s="99"/>
      <c r="I7" s="83">
        <v>1</v>
      </c>
      <c r="J7" s="84" t="s">
        <v>22</v>
      </c>
      <c r="K7" s="106">
        <f>M6</f>
        <v>44407</v>
      </c>
      <c r="L7" s="82">
        <v>6</v>
      </c>
      <c r="M7" s="106">
        <f t="shared" ref="M7:M21" si="0">K7+L7</f>
        <v>44413</v>
      </c>
    </row>
    <row r="8" spans="2:16" ht="16.5" customHeight="1" x14ac:dyDescent="0.3">
      <c r="B8" s="61" t="str">
        <f>"1."&amp;COUNTBLANK(A$5:A8)-1</f>
        <v>1.3</v>
      </c>
      <c r="C8" s="61" t="s">
        <v>159</v>
      </c>
      <c r="D8" s="97" t="s">
        <v>17</v>
      </c>
      <c r="E8" s="98" t="s">
        <v>19</v>
      </c>
      <c r="F8" s="97" t="s">
        <v>16</v>
      </c>
      <c r="G8" s="98"/>
      <c r="H8" s="98"/>
      <c r="I8" s="83">
        <v>1</v>
      </c>
      <c r="J8" s="84" t="s">
        <v>24</v>
      </c>
      <c r="K8" s="106">
        <f t="shared" ref="K8" si="1">M7</f>
        <v>44413</v>
      </c>
      <c r="L8" s="82">
        <v>3</v>
      </c>
      <c r="M8" s="106">
        <f t="shared" si="0"/>
        <v>44416</v>
      </c>
    </row>
    <row r="9" spans="2:16" x14ac:dyDescent="0.3">
      <c r="B9" s="61" t="str">
        <f>"1."&amp;COUNTBLANK(A$5:A9)-1</f>
        <v>1.4</v>
      </c>
      <c r="C9" s="61" t="s">
        <v>160</v>
      </c>
      <c r="D9" s="97" t="s">
        <v>15</v>
      </c>
      <c r="E9" s="98" t="s">
        <v>17</v>
      </c>
      <c r="F9" s="97" t="s">
        <v>18</v>
      </c>
      <c r="G9" s="98" t="s">
        <v>19</v>
      </c>
      <c r="H9" s="98"/>
      <c r="I9" s="83">
        <v>1</v>
      </c>
      <c r="J9" s="84"/>
      <c r="K9" s="106">
        <f>M8</f>
        <v>44416</v>
      </c>
      <c r="L9" s="82">
        <v>8</v>
      </c>
      <c r="M9" s="106">
        <f t="shared" si="0"/>
        <v>44424</v>
      </c>
    </row>
    <row r="10" spans="2:16" x14ac:dyDescent="0.3">
      <c r="B10" s="61" t="str">
        <f>"1."&amp;COUNTBLANK(A$5:A10)-1</f>
        <v>1.5</v>
      </c>
      <c r="C10" s="61" t="s">
        <v>215</v>
      </c>
      <c r="D10" s="97" t="s">
        <v>14</v>
      </c>
      <c r="E10" s="98" t="s">
        <v>15</v>
      </c>
      <c r="F10" s="97" t="s">
        <v>17</v>
      </c>
      <c r="G10" s="98"/>
      <c r="H10" s="98"/>
      <c r="I10" s="83">
        <v>1</v>
      </c>
      <c r="J10" s="84" t="s">
        <v>220</v>
      </c>
      <c r="K10" s="106">
        <f t="shared" ref="K10:K26" si="2">M9</f>
        <v>44424</v>
      </c>
      <c r="L10" s="82">
        <v>8</v>
      </c>
      <c r="M10" s="106">
        <f t="shared" si="0"/>
        <v>44432</v>
      </c>
    </row>
    <row r="11" spans="2:16" x14ac:dyDescent="0.3">
      <c r="B11" s="61" t="str">
        <f>"1."&amp;COUNTBLANK(A$5:A11)-1</f>
        <v>1.6</v>
      </c>
      <c r="C11" s="61" t="s">
        <v>161</v>
      </c>
      <c r="D11" s="99" t="s">
        <v>17</v>
      </c>
      <c r="E11" s="98" t="s">
        <v>16</v>
      </c>
      <c r="F11" s="97"/>
      <c r="G11" s="99"/>
      <c r="H11" s="99"/>
      <c r="I11" s="85">
        <v>0.9</v>
      </c>
      <c r="J11" s="81"/>
      <c r="K11" s="106">
        <f t="shared" si="2"/>
        <v>44432</v>
      </c>
      <c r="L11" s="82">
        <v>7</v>
      </c>
      <c r="M11" s="106">
        <f t="shared" si="0"/>
        <v>44439</v>
      </c>
    </row>
    <row r="12" spans="2:16" x14ac:dyDescent="0.3">
      <c r="B12" s="61" t="str">
        <f>"1."&amp;COUNTBLANK(A$5:A12)-1</f>
        <v>1.7</v>
      </c>
      <c r="C12" s="61" t="s">
        <v>162</v>
      </c>
      <c r="D12" s="97" t="s">
        <v>18</v>
      </c>
      <c r="E12" s="98" t="s">
        <v>19</v>
      </c>
      <c r="F12" s="97" t="s">
        <v>17</v>
      </c>
      <c r="G12" s="97" t="s">
        <v>15</v>
      </c>
      <c r="H12" s="97"/>
      <c r="I12" s="85">
        <v>1</v>
      </c>
      <c r="J12" s="84" t="s">
        <v>221</v>
      </c>
      <c r="K12" s="106">
        <f>M11</f>
        <v>44439</v>
      </c>
      <c r="L12" s="82">
        <v>6</v>
      </c>
      <c r="M12" s="106">
        <f t="shared" si="0"/>
        <v>44445</v>
      </c>
    </row>
    <row r="13" spans="2:16" x14ac:dyDescent="0.3">
      <c r="B13" s="61" t="str">
        <f>"1."&amp;COUNTBLANK(A$5:A13)-1</f>
        <v>1.8</v>
      </c>
      <c r="C13" s="61" t="s">
        <v>163</v>
      </c>
      <c r="D13" s="100" t="s">
        <v>14</v>
      </c>
      <c r="E13" s="98" t="s">
        <v>15</v>
      </c>
      <c r="F13" s="97" t="s">
        <v>16</v>
      </c>
      <c r="G13" s="99" t="s">
        <v>17</v>
      </c>
      <c r="H13" s="99" t="s">
        <v>18</v>
      </c>
      <c r="I13" s="80">
        <v>1</v>
      </c>
      <c r="J13" s="81"/>
      <c r="K13" s="106">
        <f t="shared" si="2"/>
        <v>44445</v>
      </c>
      <c r="L13" s="82">
        <v>2</v>
      </c>
      <c r="M13" s="106">
        <f t="shared" si="0"/>
        <v>44447</v>
      </c>
    </row>
    <row r="14" spans="2:16" x14ac:dyDescent="0.3">
      <c r="B14" s="61" t="str">
        <f>"1."&amp;COUNTBLANK(A$5:A14)-1</f>
        <v>1.9</v>
      </c>
      <c r="C14" s="61" t="s">
        <v>164</v>
      </c>
      <c r="D14" s="101" t="s">
        <v>15</v>
      </c>
      <c r="E14" s="98" t="s">
        <v>18</v>
      </c>
      <c r="F14" s="97"/>
      <c r="G14" s="101"/>
      <c r="H14" s="101"/>
      <c r="I14" s="85">
        <v>1</v>
      </c>
      <c r="J14" s="81" t="s">
        <v>31</v>
      </c>
      <c r="K14" s="106">
        <f t="shared" si="2"/>
        <v>44447</v>
      </c>
      <c r="L14" s="82">
        <v>5</v>
      </c>
      <c r="M14" s="106">
        <f t="shared" si="0"/>
        <v>44452</v>
      </c>
      <c r="O14" t="s">
        <v>222</v>
      </c>
      <c r="P14" s="111">
        <f>(1/1+87/100+96/100)/3</f>
        <v>0.94333333333333336</v>
      </c>
    </row>
    <row r="15" spans="2:16" x14ac:dyDescent="0.3">
      <c r="B15" s="61" t="str">
        <f>"1."&amp;COUNTBLANK(A$5:A15)-1</f>
        <v>1.10</v>
      </c>
      <c r="C15" s="61" t="s">
        <v>165</v>
      </c>
      <c r="D15" s="102" t="s">
        <v>15</v>
      </c>
      <c r="E15" s="98" t="s">
        <v>18</v>
      </c>
      <c r="F15" s="97" t="s">
        <v>16</v>
      </c>
      <c r="G15" s="97"/>
      <c r="H15" s="97"/>
      <c r="I15" s="80">
        <v>1</v>
      </c>
      <c r="J15" s="81" t="s">
        <v>33</v>
      </c>
      <c r="K15" s="106">
        <f t="shared" si="2"/>
        <v>44452</v>
      </c>
      <c r="L15" s="82">
        <v>7</v>
      </c>
      <c r="M15" s="106">
        <f t="shared" si="0"/>
        <v>44459</v>
      </c>
      <c r="O15" t="s">
        <v>223</v>
      </c>
      <c r="P15" s="111">
        <f>1-P14</f>
        <v>5.6666666666666643E-2</v>
      </c>
    </row>
    <row r="16" spans="2:16" x14ac:dyDescent="0.3">
      <c r="B16" s="61" t="str">
        <f>"1."&amp;COUNTBLANK(A$5:A16)-1</f>
        <v>1.11</v>
      </c>
      <c r="C16" s="61" t="s">
        <v>166</v>
      </c>
      <c r="D16" s="103" t="s">
        <v>14</v>
      </c>
      <c r="E16" s="104" t="s">
        <v>15</v>
      </c>
      <c r="F16" s="104" t="s">
        <v>17</v>
      </c>
      <c r="G16" s="104"/>
      <c r="H16" s="104"/>
      <c r="I16" s="80">
        <v>1</v>
      </c>
      <c r="J16" s="81" t="s">
        <v>35</v>
      </c>
      <c r="K16" s="106">
        <f t="shared" si="2"/>
        <v>44459</v>
      </c>
      <c r="L16" s="82">
        <v>9</v>
      </c>
      <c r="M16" s="106">
        <f t="shared" si="0"/>
        <v>44468</v>
      </c>
    </row>
    <row r="17" spans="1:13" x14ac:dyDescent="0.3">
      <c r="B17" s="61" t="str">
        <f>"1."&amp;COUNTBLANK(A$5:A17)-1</f>
        <v>1.12</v>
      </c>
      <c r="C17" s="61" t="s">
        <v>167</v>
      </c>
      <c r="D17" s="105" t="s">
        <v>15</v>
      </c>
      <c r="E17" s="98" t="s">
        <v>17</v>
      </c>
      <c r="F17" s="98"/>
      <c r="G17" s="98"/>
      <c r="H17" s="98"/>
      <c r="I17" s="80">
        <v>1</v>
      </c>
      <c r="J17" s="81"/>
      <c r="K17" s="106">
        <f t="shared" si="2"/>
        <v>44468</v>
      </c>
      <c r="L17" s="82">
        <v>5</v>
      </c>
      <c r="M17" s="106">
        <f t="shared" si="0"/>
        <v>44473</v>
      </c>
    </row>
    <row r="18" spans="1:13" s="87" customFormat="1" ht="15.75" customHeight="1" x14ac:dyDescent="0.3">
      <c r="A18"/>
      <c r="B18" s="61" t="str">
        <f>"1."&amp;COUNTBLANK(A$5:A18)-1</f>
        <v>1.13</v>
      </c>
      <c r="C18" s="61" t="s">
        <v>168</v>
      </c>
      <c r="D18" s="102" t="s">
        <v>15</v>
      </c>
      <c r="E18" s="97" t="s">
        <v>14</v>
      </c>
      <c r="F18" s="97" t="s">
        <v>18</v>
      </c>
      <c r="G18" s="97"/>
      <c r="H18" s="97"/>
      <c r="I18" s="80">
        <v>1</v>
      </c>
      <c r="J18" s="81"/>
      <c r="K18" s="106">
        <f t="shared" si="2"/>
        <v>44473</v>
      </c>
      <c r="L18" s="82">
        <v>9</v>
      </c>
      <c r="M18" s="106">
        <f t="shared" si="0"/>
        <v>44482</v>
      </c>
    </row>
    <row r="19" spans="1:13" s="87" customFormat="1" x14ac:dyDescent="0.3">
      <c r="A19"/>
      <c r="B19" s="61" t="str">
        <f>"1."&amp;COUNTBLANK(A$5:A19)-1</f>
        <v>1.14</v>
      </c>
      <c r="C19" s="61" t="s">
        <v>169</v>
      </c>
      <c r="D19" s="103" t="s">
        <v>14</v>
      </c>
      <c r="E19" s="104" t="s">
        <v>15</v>
      </c>
      <c r="F19" s="97" t="s">
        <v>16</v>
      </c>
      <c r="G19" s="104"/>
      <c r="H19" s="104"/>
      <c r="I19" s="80">
        <v>1</v>
      </c>
      <c r="J19" s="81"/>
      <c r="K19" s="106">
        <f t="shared" si="2"/>
        <v>44482</v>
      </c>
      <c r="L19" s="82">
        <v>7</v>
      </c>
      <c r="M19" s="106">
        <f t="shared" si="0"/>
        <v>44489</v>
      </c>
    </row>
    <row r="20" spans="1:13" x14ac:dyDescent="0.3">
      <c r="B20" s="61" t="str">
        <f>"1."&amp;COUNTBLANK(A$5:A20)-1</f>
        <v>1.15</v>
      </c>
      <c r="C20" s="61" t="s">
        <v>170</v>
      </c>
      <c r="D20" s="105" t="s">
        <v>14</v>
      </c>
      <c r="E20" s="98" t="s">
        <v>15</v>
      </c>
      <c r="F20" s="97" t="s">
        <v>18</v>
      </c>
      <c r="G20" s="98" t="s">
        <v>17</v>
      </c>
      <c r="H20" s="98"/>
      <c r="I20" s="80">
        <v>1</v>
      </c>
      <c r="J20" s="81"/>
      <c r="K20" s="106">
        <f t="shared" si="2"/>
        <v>44489</v>
      </c>
      <c r="L20" s="82">
        <v>2</v>
      </c>
      <c r="M20" s="106">
        <f t="shared" si="0"/>
        <v>44491</v>
      </c>
    </row>
    <row r="21" spans="1:13" x14ac:dyDescent="0.3">
      <c r="B21" s="61" t="str">
        <f>"1."&amp;COUNTBLANK(A$5:A21)-1</f>
        <v>1.16</v>
      </c>
      <c r="C21" s="61" t="s">
        <v>171</v>
      </c>
      <c r="D21" s="100" t="s">
        <v>15</v>
      </c>
      <c r="E21" s="99" t="s">
        <v>14</v>
      </c>
      <c r="F21" s="97" t="s">
        <v>18</v>
      </c>
      <c r="G21" s="99" t="s">
        <v>17</v>
      </c>
      <c r="H21" s="99"/>
      <c r="I21" s="60">
        <v>1</v>
      </c>
      <c r="J21" s="9" t="s">
        <v>40</v>
      </c>
      <c r="K21" s="106">
        <f t="shared" si="2"/>
        <v>44491</v>
      </c>
      <c r="L21" s="2">
        <v>5</v>
      </c>
      <c r="M21" s="106">
        <f t="shared" si="0"/>
        <v>44496</v>
      </c>
    </row>
    <row r="22" spans="1:13" x14ac:dyDescent="0.3">
      <c r="B22" s="61" t="str">
        <f>"1."&amp;COUNTBLANK(A$5:A22)-1</f>
        <v>1.17</v>
      </c>
      <c r="C22" s="61" t="s">
        <v>172</v>
      </c>
      <c r="D22" s="18" t="s">
        <v>14</v>
      </c>
      <c r="E22" s="18" t="s">
        <v>15</v>
      </c>
      <c r="F22" s="97"/>
      <c r="G22" s="18"/>
      <c r="H22" s="18"/>
      <c r="I22" s="37">
        <v>1</v>
      </c>
      <c r="J22" s="9" t="s">
        <v>42</v>
      </c>
      <c r="K22" s="106">
        <f t="shared" si="2"/>
        <v>44496</v>
      </c>
      <c r="L22" s="30">
        <v>5</v>
      </c>
      <c r="M22" s="106">
        <f>K22+L22</f>
        <v>44501</v>
      </c>
    </row>
    <row r="23" spans="1:13" ht="12" customHeight="1" x14ac:dyDescent="0.3">
      <c r="B23" s="61" t="str">
        <f>"1."&amp;COUNTBLANK(A$5:A23)-1</f>
        <v>1.18</v>
      </c>
      <c r="C23" s="61" t="s">
        <v>173</v>
      </c>
      <c r="D23" s="19" t="s">
        <v>15</v>
      </c>
      <c r="E23" s="21"/>
      <c r="F23" s="19"/>
      <c r="G23" s="19"/>
      <c r="H23" s="19"/>
      <c r="I23" s="37">
        <v>1</v>
      </c>
      <c r="J23" s="10" t="s">
        <v>44</v>
      </c>
      <c r="K23" s="106">
        <f t="shared" si="2"/>
        <v>44501</v>
      </c>
      <c r="L23" s="30">
        <v>7</v>
      </c>
      <c r="M23" s="106">
        <f t="shared" ref="M23:M37" si="3">K23+L23</f>
        <v>44508</v>
      </c>
    </row>
    <row r="24" spans="1:13" ht="15" customHeight="1" x14ac:dyDescent="0.3">
      <c r="B24" s="61" t="str">
        <f>"1."&amp;COUNTBLANK(A$5:A24)-1</f>
        <v>1.19</v>
      </c>
      <c r="C24" s="61" t="s">
        <v>174</v>
      </c>
      <c r="D24" s="18" t="s">
        <v>17</v>
      </c>
      <c r="E24" s="18" t="s">
        <v>18</v>
      </c>
      <c r="F24" s="18" t="s">
        <v>19</v>
      </c>
      <c r="G24" s="18"/>
      <c r="H24" s="18"/>
      <c r="I24" s="37">
        <v>1</v>
      </c>
      <c r="J24" s="10" t="s">
        <v>44</v>
      </c>
      <c r="K24" s="106">
        <f t="shared" si="2"/>
        <v>44508</v>
      </c>
      <c r="L24" s="30">
        <v>7</v>
      </c>
      <c r="M24" s="106">
        <f t="shared" si="3"/>
        <v>44515</v>
      </c>
    </row>
    <row r="25" spans="1:13" x14ac:dyDescent="0.3">
      <c r="B25" s="107" t="str">
        <f>"1."&amp;COUNTBLANK(A$5:A25)-1</f>
        <v>1.20</v>
      </c>
      <c r="C25" s="107" t="s">
        <v>175</v>
      </c>
      <c r="D25" s="19" t="s">
        <v>14</v>
      </c>
      <c r="E25" s="20" t="s">
        <v>15</v>
      </c>
      <c r="F25" s="19"/>
      <c r="G25" s="19"/>
      <c r="H25" s="19"/>
      <c r="I25" s="37">
        <v>1</v>
      </c>
      <c r="J25" s="10"/>
      <c r="K25" s="106">
        <f t="shared" si="2"/>
        <v>44515</v>
      </c>
      <c r="L25" s="30">
        <v>6</v>
      </c>
      <c r="M25" s="106">
        <f t="shared" si="3"/>
        <v>44521</v>
      </c>
    </row>
    <row r="26" spans="1:13" x14ac:dyDescent="0.3">
      <c r="B26" s="61" t="str">
        <f>"1."&amp;COUNTBLANK(A$5:A26)-1</f>
        <v>1.21</v>
      </c>
      <c r="C26" s="61" t="s">
        <v>216</v>
      </c>
      <c r="D26" s="19" t="s">
        <v>17</v>
      </c>
      <c r="E26" s="20"/>
      <c r="F26" s="19"/>
      <c r="G26" s="19"/>
      <c r="H26" s="19"/>
      <c r="I26" s="37">
        <v>1</v>
      </c>
      <c r="J26" s="27"/>
      <c r="K26" s="106">
        <f t="shared" si="2"/>
        <v>44521</v>
      </c>
      <c r="L26" s="30">
        <v>7</v>
      </c>
      <c r="M26" s="106">
        <f t="shared" si="3"/>
        <v>44528</v>
      </c>
    </row>
    <row r="27" spans="1:13" x14ac:dyDescent="0.3">
      <c r="B27" s="40" t="str">
        <f>"2."&amp;COUNTBLANK(A$27:A27)-1</f>
        <v>2.0</v>
      </c>
      <c r="C27" s="40" t="s">
        <v>212</v>
      </c>
      <c r="D27" s="14"/>
      <c r="E27" s="14"/>
      <c r="F27" s="14"/>
      <c r="G27" s="14"/>
      <c r="H27" s="14"/>
      <c r="I27" s="51">
        <f>SUM(I29:I37)/COUNT(I28:I37)</f>
        <v>0.86999999999999988</v>
      </c>
      <c r="J27" s="24"/>
      <c r="K27" s="17">
        <v>44597</v>
      </c>
      <c r="L27" s="28">
        <f>SUM(L28:L37)</f>
        <v>116</v>
      </c>
      <c r="M27" s="17">
        <f>M37</f>
        <v>44705</v>
      </c>
    </row>
    <row r="28" spans="1:13" x14ac:dyDescent="0.3">
      <c r="B28" s="61" t="str">
        <f>"2."&amp;COUNTBLANK(A$27:A28)-1</f>
        <v>2.1</v>
      </c>
      <c r="C28" s="61" t="s">
        <v>176</v>
      </c>
      <c r="D28" s="19" t="s">
        <v>17</v>
      </c>
      <c r="E28" s="20" t="s">
        <v>15</v>
      </c>
      <c r="F28" s="18"/>
      <c r="G28" s="18"/>
      <c r="H28" s="18"/>
      <c r="I28" s="37">
        <v>1</v>
      </c>
      <c r="J28" s="7"/>
      <c r="K28" s="106">
        <f>K27</f>
        <v>44597</v>
      </c>
      <c r="L28" s="53">
        <v>3</v>
      </c>
      <c r="M28" s="106">
        <f>K28+L28</f>
        <v>44600</v>
      </c>
    </row>
    <row r="29" spans="1:13" x14ac:dyDescent="0.3">
      <c r="B29" s="61" t="str">
        <f>"2."&amp;COUNTBLANK(A$27:A29)-1</f>
        <v>2.2</v>
      </c>
      <c r="C29" s="61" t="s">
        <v>177</v>
      </c>
      <c r="D29" s="18" t="s">
        <v>17</v>
      </c>
      <c r="E29" s="20" t="s">
        <v>19</v>
      </c>
      <c r="F29" s="19"/>
      <c r="G29" s="19"/>
      <c r="H29" s="19"/>
      <c r="I29" s="37">
        <v>1</v>
      </c>
      <c r="J29" s="10" t="s">
        <v>50</v>
      </c>
      <c r="K29" s="106">
        <f>M28</f>
        <v>44600</v>
      </c>
      <c r="L29" s="30">
        <v>15</v>
      </c>
      <c r="M29" s="106">
        <f>K29+L29</f>
        <v>44615</v>
      </c>
    </row>
    <row r="30" spans="1:13" x14ac:dyDescent="0.3">
      <c r="B30" s="61" t="str">
        <f>"2."&amp;COUNTBLANK(A$27:A30)-1</f>
        <v>2.3</v>
      </c>
      <c r="C30" s="61" t="s">
        <v>178</v>
      </c>
      <c r="D30" s="19" t="s">
        <v>14</v>
      </c>
      <c r="E30" s="20" t="s">
        <v>15</v>
      </c>
      <c r="F30" s="18"/>
      <c r="G30" s="18"/>
      <c r="H30" s="18"/>
      <c r="I30" s="37">
        <v>1</v>
      </c>
      <c r="J30" s="10" t="s">
        <v>52</v>
      </c>
      <c r="K30" s="106">
        <f t="shared" ref="K30:K36" si="4">M29</f>
        <v>44615</v>
      </c>
      <c r="L30" s="30">
        <v>11</v>
      </c>
      <c r="M30" s="106">
        <f t="shared" si="3"/>
        <v>44626</v>
      </c>
    </row>
    <row r="31" spans="1:13" x14ac:dyDescent="0.3">
      <c r="B31" s="61" t="str">
        <f>"2."&amp;COUNTBLANK(A$27:A31)-1</f>
        <v>2.4</v>
      </c>
      <c r="C31" s="61" t="s">
        <v>179</v>
      </c>
      <c r="D31" s="19" t="s">
        <v>18</v>
      </c>
      <c r="E31" s="20" t="s">
        <v>19</v>
      </c>
      <c r="F31" s="18"/>
      <c r="G31" s="18"/>
      <c r="H31" s="18"/>
      <c r="I31" s="37">
        <v>0.7</v>
      </c>
      <c r="J31" s="31" t="s">
        <v>56</v>
      </c>
      <c r="K31" s="106">
        <f t="shared" si="4"/>
        <v>44626</v>
      </c>
      <c r="L31" s="2">
        <v>27</v>
      </c>
      <c r="M31" s="106">
        <f t="shared" si="3"/>
        <v>44653</v>
      </c>
    </row>
    <row r="32" spans="1:13" x14ac:dyDescent="0.3">
      <c r="B32" s="61" t="str">
        <f>"2."&amp;COUNTBLANK(A$27:A32)-1</f>
        <v>2.5</v>
      </c>
      <c r="C32" s="61" t="s">
        <v>180</v>
      </c>
      <c r="D32" s="19" t="s">
        <v>18</v>
      </c>
      <c r="E32" s="20" t="s">
        <v>19</v>
      </c>
      <c r="F32" s="18"/>
      <c r="G32" s="18"/>
      <c r="H32" s="18"/>
      <c r="I32" s="37">
        <v>1</v>
      </c>
      <c r="J32" s="7"/>
      <c r="K32" s="106">
        <f t="shared" si="4"/>
        <v>44653</v>
      </c>
      <c r="L32" s="53">
        <v>11</v>
      </c>
      <c r="M32" s="106">
        <f>K32+L32</f>
        <v>44664</v>
      </c>
    </row>
    <row r="33" spans="2:13" x14ac:dyDescent="0.3">
      <c r="B33" s="61" t="str">
        <f>"2."&amp;COUNTBLANK(A$27:A33)-1</f>
        <v>2.6</v>
      </c>
      <c r="C33" s="61" t="s">
        <v>181</v>
      </c>
      <c r="D33" s="18" t="s">
        <v>18</v>
      </c>
      <c r="E33" s="18" t="s">
        <v>67</v>
      </c>
      <c r="F33" s="18" t="s">
        <v>214</v>
      </c>
      <c r="G33" s="18"/>
      <c r="H33" s="18"/>
      <c r="I33" s="37">
        <v>1</v>
      </c>
      <c r="J33" s="7"/>
      <c r="K33" s="106">
        <f t="shared" si="4"/>
        <v>44664</v>
      </c>
      <c r="L33" s="53">
        <v>8</v>
      </c>
      <c r="M33" s="106">
        <f>K33+L33</f>
        <v>44672</v>
      </c>
    </row>
    <row r="34" spans="2:13" x14ac:dyDescent="0.3">
      <c r="B34" s="61" t="str">
        <f>"2."&amp;COUNTBLANK(A$27:A34)-1</f>
        <v>2.7</v>
      </c>
      <c r="C34" s="61" t="s">
        <v>182</v>
      </c>
      <c r="D34" s="18" t="s">
        <v>15</v>
      </c>
      <c r="E34" s="18"/>
      <c r="F34" s="18"/>
      <c r="G34" s="18"/>
      <c r="H34" s="18"/>
      <c r="I34" s="37">
        <v>1</v>
      </c>
      <c r="J34" s="31" t="s">
        <v>57</v>
      </c>
      <c r="K34" s="106">
        <f t="shared" si="4"/>
        <v>44672</v>
      </c>
      <c r="L34" s="2">
        <v>9</v>
      </c>
      <c r="M34" s="106">
        <f t="shared" si="3"/>
        <v>44681</v>
      </c>
    </row>
    <row r="35" spans="2:13" x14ac:dyDescent="0.3">
      <c r="B35" s="61" t="str">
        <f>"2."&amp;COUNTBLANK(A$27:A35)-1</f>
        <v>2.8</v>
      </c>
      <c r="C35" s="61" t="s">
        <v>183</v>
      </c>
      <c r="D35" s="18" t="s">
        <v>15</v>
      </c>
      <c r="E35" s="18"/>
      <c r="F35" s="18"/>
      <c r="G35" s="18"/>
      <c r="H35" s="18"/>
      <c r="I35" s="37">
        <v>1</v>
      </c>
      <c r="J35" s="31" t="s">
        <v>58</v>
      </c>
      <c r="K35" s="106">
        <f t="shared" si="4"/>
        <v>44681</v>
      </c>
      <c r="L35" s="2">
        <v>7</v>
      </c>
      <c r="M35" s="106">
        <f t="shared" si="3"/>
        <v>44688</v>
      </c>
    </row>
    <row r="36" spans="2:13" x14ac:dyDescent="0.3">
      <c r="B36" s="61" t="str">
        <f>"2."&amp;COUNTBLANK(A$27:A36)-1</f>
        <v>2.9</v>
      </c>
      <c r="C36" s="61" t="s">
        <v>210</v>
      </c>
      <c r="D36" s="18" t="s">
        <v>18</v>
      </c>
      <c r="E36" s="18" t="s">
        <v>67</v>
      </c>
      <c r="F36" s="18" t="s">
        <v>214</v>
      </c>
      <c r="G36" s="18" t="s">
        <v>19</v>
      </c>
      <c r="H36" s="18" t="s">
        <v>17</v>
      </c>
      <c r="I36" s="37">
        <v>1</v>
      </c>
      <c r="J36" s="31" t="s">
        <v>24</v>
      </c>
      <c r="K36" s="106">
        <f t="shared" si="4"/>
        <v>44688</v>
      </c>
      <c r="L36" s="2">
        <v>8</v>
      </c>
      <c r="M36" s="106">
        <f t="shared" si="3"/>
        <v>44696</v>
      </c>
    </row>
    <row r="37" spans="2:13" x14ac:dyDescent="0.3">
      <c r="B37" s="61" t="str">
        <f>"2."&amp;COUNTBLANK(A$27:A37)-1</f>
        <v>2.10</v>
      </c>
      <c r="C37" s="61" t="s">
        <v>184</v>
      </c>
      <c r="D37" s="18" t="s">
        <v>18</v>
      </c>
      <c r="E37" s="18" t="s">
        <v>156</v>
      </c>
      <c r="F37" s="18"/>
      <c r="G37" s="18"/>
      <c r="H37" s="18"/>
      <c r="I37" s="37">
        <v>1</v>
      </c>
      <c r="J37" s="31" t="s">
        <v>59</v>
      </c>
      <c r="K37" s="106">
        <f>M35</f>
        <v>44688</v>
      </c>
      <c r="L37" s="2">
        <v>17</v>
      </c>
      <c r="M37" s="106">
        <f t="shared" si="3"/>
        <v>44705</v>
      </c>
    </row>
    <row r="38" spans="2:13" x14ac:dyDescent="0.3">
      <c r="B38" s="64" t="str">
        <f>"3."&amp;COUNTBLANK(A$38:A38)-1</f>
        <v>3.0</v>
      </c>
      <c r="C38" s="40" t="s">
        <v>60</v>
      </c>
      <c r="D38" s="14"/>
      <c r="E38" s="14"/>
      <c r="F38" s="14"/>
      <c r="G38" s="14"/>
      <c r="H38" s="14"/>
      <c r="I38" s="51">
        <f>SUM(I39:I47)/COUNT(I39:I47)</f>
        <v>0.95555555555555549</v>
      </c>
      <c r="J38" s="24"/>
      <c r="K38" s="17">
        <v>44774</v>
      </c>
      <c r="L38" s="28">
        <f>SUM(L39:L47)</f>
        <v>120</v>
      </c>
      <c r="M38" s="17">
        <f>K38+L38</f>
        <v>44894</v>
      </c>
    </row>
    <row r="39" spans="2:13" ht="15.75" customHeight="1" x14ac:dyDescent="0.3">
      <c r="B39" s="64" t="str">
        <f>"3."&amp;COUNTBLANK(A$38:A39)-1</f>
        <v>3.1</v>
      </c>
      <c r="C39" s="32" t="s">
        <v>186</v>
      </c>
      <c r="D39" s="18" t="s">
        <v>17</v>
      </c>
      <c r="E39" s="18" t="s">
        <v>14</v>
      </c>
      <c r="F39" s="18"/>
      <c r="G39" s="18"/>
      <c r="H39" s="18"/>
      <c r="I39" s="37">
        <v>1</v>
      </c>
      <c r="J39" s="7" t="s">
        <v>62</v>
      </c>
      <c r="K39" s="106">
        <f>K38</f>
        <v>44774</v>
      </c>
      <c r="L39" s="2">
        <v>23</v>
      </c>
      <c r="M39" s="106">
        <f>K39+L39</f>
        <v>44797</v>
      </c>
    </row>
    <row r="40" spans="2:13" x14ac:dyDescent="0.3">
      <c r="B40" s="64" t="str">
        <f>"3."&amp;COUNTBLANK(A$38:A40)-1</f>
        <v>3.2</v>
      </c>
      <c r="C40" s="61" t="s">
        <v>187</v>
      </c>
      <c r="D40" s="18" t="s">
        <v>67</v>
      </c>
      <c r="E40" s="18"/>
      <c r="F40" s="18"/>
      <c r="G40" s="18"/>
      <c r="H40" s="18"/>
      <c r="I40" s="37">
        <v>1</v>
      </c>
      <c r="J40" s="7" t="s">
        <v>64</v>
      </c>
      <c r="K40" s="106">
        <f>M39</f>
        <v>44797</v>
      </c>
      <c r="L40" s="2">
        <v>15</v>
      </c>
      <c r="M40" s="106">
        <f t="shared" ref="M40:M68" si="5">K40+L40</f>
        <v>44812</v>
      </c>
    </row>
    <row r="41" spans="2:13" x14ac:dyDescent="0.3">
      <c r="B41" s="64" t="str">
        <f>"3."&amp;COUNTBLANK(A$38:A41)-1</f>
        <v>3.3</v>
      </c>
      <c r="C41" s="61" t="s">
        <v>188</v>
      </c>
      <c r="D41" s="18" t="s">
        <v>67</v>
      </c>
      <c r="E41" s="18"/>
      <c r="F41" s="18"/>
      <c r="G41" s="18"/>
      <c r="H41" s="18"/>
      <c r="I41" s="37">
        <v>1</v>
      </c>
      <c r="J41" s="7" t="s">
        <v>66</v>
      </c>
      <c r="K41" s="106">
        <f t="shared" ref="K41:K47" si="6">M40</f>
        <v>44812</v>
      </c>
      <c r="L41" s="2">
        <v>15</v>
      </c>
      <c r="M41" s="106">
        <f t="shared" si="5"/>
        <v>44827</v>
      </c>
    </row>
    <row r="42" spans="2:13" x14ac:dyDescent="0.3">
      <c r="B42" s="64" t="str">
        <f>"3."&amp;COUNTBLANK(A$38:A42)-1</f>
        <v>3.4</v>
      </c>
      <c r="C42" s="32" t="s">
        <v>189</v>
      </c>
      <c r="D42" s="18" t="s">
        <v>15</v>
      </c>
      <c r="E42" s="18" t="s">
        <v>155</v>
      </c>
      <c r="F42" s="18"/>
      <c r="G42" s="18"/>
      <c r="H42" s="18"/>
      <c r="I42" s="37">
        <v>1</v>
      </c>
      <c r="J42" s="26" t="s">
        <v>217</v>
      </c>
      <c r="K42" s="106">
        <f t="shared" si="6"/>
        <v>44827</v>
      </c>
      <c r="L42" s="2">
        <v>12</v>
      </c>
      <c r="M42" s="106">
        <f t="shared" si="5"/>
        <v>44839</v>
      </c>
    </row>
    <row r="43" spans="2:13" x14ac:dyDescent="0.3">
      <c r="B43" s="64" t="str">
        <f>"3."&amp;COUNTBLANK(A$38:A43)-1</f>
        <v>3.5</v>
      </c>
      <c r="C43" s="61" t="s">
        <v>211</v>
      </c>
      <c r="D43" s="18" t="s">
        <v>18</v>
      </c>
      <c r="E43" s="18" t="s">
        <v>14</v>
      </c>
      <c r="F43" s="18"/>
      <c r="G43" s="18"/>
      <c r="H43" s="18"/>
      <c r="I43" s="37">
        <v>1</v>
      </c>
      <c r="J43" s="6"/>
      <c r="K43" s="106">
        <f t="shared" si="6"/>
        <v>44839</v>
      </c>
      <c r="L43" s="2">
        <v>9</v>
      </c>
      <c r="M43" s="106">
        <f t="shared" si="5"/>
        <v>44848</v>
      </c>
    </row>
    <row r="44" spans="2:13" ht="15.75" customHeight="1" x14ac:dyDescent="0.3">
      <c r="B44" s="64" t="str">
        <f>"3."&amp;COUNTBLANK(A$38:A44)-1</f>
        <v>3.6</v>
      </c>
      <c r="C44" s="61" t="s">
        <v>190</v>
      </c>
      <c r="D44" s="18" t="s">
        <v>18</v>
      </c>
      <c r="E44" s="18" t="s">
        <v>15</v>
      </c>
      <c r="F44" s="18" t="s">
        <v>19</v>
      </c>
      <c r="G44" s="18" t="s">
        <v>17</v>
      </c>
      <c r="H44" s="18" t="s">
        <v>14</v>
      </c>
      <c r="I44" s="37">
        <v>1</v>
      </c>
      <c r="J44" s="26" t="s">
        <v>71</v>
      </c>
      <c r="K44" s="106">
        <f t="shared" si="6"/>
        <v>44848</v>
      </c>
      <c r="L44" s="2">
        <v>13</v>
      </c>
      <c r="M44" s="106">
        <f t="shared" si="5"/>
        <v>44861</v>
      </c>
    </row>
    <row r="45" spans="2:13" x14ac:dyDescent="0.3">
      <c r="B45" s="64" t="str">
        <f>"3."&amp;COUNTBLANK(A$38:A45)-1</f>
        <v>3.7</v>
      </c>
      <c r="C45" s="32" t="s">
        <v>218</v>
      </c>
      <c r="D45" s="18" t="s">
        <v>14</v>
      </c>
      <c r="E45" s="18" t="s">
        <v>18</v>
      </c>
      <c r="F45" s="18" t="s">
        <v>17</v>
      </c>
      <c r="G45" s="18" t="s">
        <v>18</v>
      </c>
      <c r="H45" s="18"/>
      <c r="I45" s="37">
        <v>1</v>
      </c>
      <c r="J45" s="5"/>
      <c r="K45" s="106">
        <f t="shared" si="6"/>
        <v>44861</v>
      </c>
      <c r="L45" s="2">
        <v>19</v>
      </c>
      <c r="M45" s="106">
        <f t="shared" si="5"/>
        <v>44880</v>
      </c>
    </row>
    <row r="46" spans="2:13" x14ac:dyDescent="0.3">
      <c r="B46" s="64" t="str">
        <f>"3."&amp;COUNTBLANK(A$38:A46)-1</f>
        <v>3.8</v>
      </c>
      <c r="C46" s="47" t="s">
        <v>191</v>
      </c>
      <c r="D46" s="18" t="s">
        <v>18</v>
      </c>
      <c r="E46" s="18" t="s">
        <v>15</v>
      </c>
      <c r="F46" s="18"/>
      <c r="G46" s="18"/>
      <c r="H46" s="18"/>
      <c r="I46" s="37">
        <v>0.6</v>
      </c>
      <c r="J46" s="5"/>
      <c r="K46" s="106">
        <f t="shared" si="6"/>
        <v>44880</v>
      </c>
      <c r="L46" s="2">
        <v>7</v>
      </c>
      <c r="M46" s="106">
        <f t="shared" si="5"/>
        <v>44887</v>
      </c>
    </row>
    <row r="47" spans="2:13" x14ac:dyDescent="0.3">
      <c r="B47" s="64" t="str">
        <f>"3."&amp;COUNTBLANK(A$38:A47)-1</f>
        <v>3.9</v>
      </c>
      <c r="C47" s="59" t="s">
        <v>219</v>
      </c>
      <c r="D47" s="18" t="s">
        <v>18</v>
      </c>
      <c r="E47" s="18"/>
      <c r="F47" s="18"/>
      <c r="G47" s="18"/>
      <c r="H47" s="18"/>
      <c r="I47" s="37">
        <v>1</v>
      </c>
      <c r="J47" s="5"/>
      <c r="K47" s="106">
        <f t="shared" si="6"/>
        <v>44887</v>
      </c>
      <c r="L47" s="53">
        <v>7</v>
      </c>
      <c r="M47" s="106">
        <f t="shared" si="5"/>
        <v>44894</v>
      </c>
    </row>
    <row r="48" spans="2:13" x14ac:dyDescent="0.3">
      <c r="B48" s="64" t="str">
        <f>"4."&amp;COUNTBLANK(A$48:A48)-1</f>
        <v>4.0</v>
      </c>
      <c r="C48" s="55" t="s">
        <v>192</v>
      </c>
      <c r="D48" s="14"/>
      <c r="E48" s="14"/>
      <c r="F48" s="14"/>
      <c r="G48" s="14"/>
      <c r="H48" s="14"/>
      <c r="I48" s="51">
        <f>SUM(I49:I58)/COUNT(I49:I58)</f>
        <v>0.1</v>
      </c>
      <c r="J48" s="24"/>
      <c r="K48" s="52"/>
      <c r="L48" s="28">
        <f>SUM(L49:L58)</f>
        <v>0</v>
      </c>
      <c r="M48" s="52">
        <f>M57</f>
        <v>0</v>
      </c>
    </row>
    <row r="49" spans="2:13" ht="18" customHeight="1" x14ac:dyDescent="0.3">
      <c r="B49" s="64" t="str">
        <f>"4."&amp;COUNTBLANK(A$48:A49)-1</f>
        <v>4.1</v>
      </c>
      <c r="C49" s="33" t="s">
        <v>193</v>
      </c>
      <c r="D49" s="19"/>
      <c r="E49" s="18"/>
      <c r="F49" s="18"/>
      <c r="G49" s="18"/>
      <c r="H49" s="18"/>
      <c r="I49" s="37">
        <v>0</v>
      </c>
      <c r="J49" s="11"/>
      <c r="K49" s="13">
        <f>K48</f>
        <v>0</v>
      </c>
      <c r="L49" s="12"/>
      <c r="M49" s="29">
        <f t="shared" si="5"/>
        <v>0</v>
      </c>
    </row>
    <row r="50" spans="2:13" ht="16.5" customHeight="1" x14ac:dyDescent="0.3">
      <c r="B50" s="64" t="str">
        <f>"4."&amp;COUNTBLANK(A$48:A50)-1</f>
        <v>4.2</v>
      </c>
      <c r="C50" s="33" t="s">
        <v>194</v>
      </c>
      <c r="D50" s="19"/>
      <c r="E50" s="18"/>
      <c r="F50" s="18"/>
      <c r="G50" s="18"/>
      <c r="H50" s="18"/>
      <c r="I50" s="37">
        <v>0</v>
      </c>
      <c r="J50" s="11"/>
      <c r="K50" s="41">
        <f>M49</f>
        <v>0</v>
      </c>
      <c r="L50" s="36"/>
      <c r="M50" s="29">
        <f t="shared" si="5"/>
        <v>0</v>
      </c>
    </row>
    <row r="51" spans="2:13" ht="16.5" customHeight="1" x14ac:dyDescent="0.3">
      <c r="B51" s="64" t="str">
        <f>"4."&amp;COUNTBLANK(A$48:A51)-1</f>
        <v>4.3</v>
      </c>
      <c r="C51" s="33" t="s">
        <v>195</v>
      </c>
      <c r="D51" s="19"/>
      <c r="E51" s="18"/>
      <c r="F51" s="18"/>
      <c r="G51" s="18"/>
      <c r="H51" s="18"/>
      <c r="I51" s="37">
        <v>0</v>
      </c>
      <c r="J51" s="35"/>
      <c r="K51" s="41">
        <f t="shared" ref="K51:K58" si="7">M50</f>
        <v>0</v>
      </c>
      <c r="L51" s="36"/>
      <c r="M51" s="29">
        <f t="shared" si="5"/>
        <v>0</v>
      </c>
    </row>
    <row r="52" spans="2:13" x14ac:dyDescent="0.3">
      <c r="B52" s="64" t="str">
        <f>"4."&amp;COUNTBLANK(A$48:A52)-1</f>
        <v>4.4</v>
      </c>
      <c r="C52" s="32" t="s">
        <v>196</v>
      </c>
      <c r="D52" s="19"/>
      <c r="E52" s="19"/>
      <c r="F52" s="19"/>
      <c r="G52" s="19"/>
      <c r="H52" s="19"/>
      <c r="I52" s="37">
        <v>0</v>
      </c>
      <c r="J52" s="34"/>
      <c r="K52" s="41">
        <f t="shared" si="7"/>
        <v>0</v>
      </c>
      <c r="L52" s="36"/>
      <c r="M52" s="29">
        <f t="shared" si="5"/>
        <v>0</v>
      </c>
    </row>
    <row r="53" spans="2:13" ht="15.75" customHeight="1" x14ac:dyDescent="0.3">
      <c r="B53" s="64" t="str">
        <f>"4."&amp;COUNTBLANK(A$48:A53)-1</f>
        <v>4.5</v>
      </c>
      <c r="C53" s="32" t="s">
        <v>213</v>
      </c>
      <c r="D53" s="18"/>
      <c r="E53" s="18"/>
      <c r="F53" s="18"/>
      <c r="G53" s="18"/>
      <c r="H53" s="18"/>
      <c r="I53" s="37">
        <v>1</v>
      </c>
      <c r="J53" s="36"/>
      <c r="K53" s="41">
        <f t="shared" si="7"/>
        <v>0</v>
      </c>
      <c r="L53" s="36"/>
      <c r="M53" s="29">
        <f t="shared" si="5"/>
        <v>0</v>
      </c>
    </row>
    <row r="54" spans="2:13" x14ac:dyDescent="0.3">
      <c r="B54" s="64" t="str">
        <f>"4."&amp;COUNTBLANK(A$48:A54)-1</f>
        <v>4.6</v>
      </c>
      <c r="C54" s="32" t="s">
        <v>197</v>
      </c>
      <c r="D54" s="19"/>
      <c r="E54" s="19"/>
      <c r="F54" s="18"/>
      <c r="G54" s="18"/>
      <c r="H54" s="18"/>
      <c r="I54" s="37">
        <v>0</v>
      </c>
      <c r="J54" s="36"/>
      <c r="K54" s="41">
        <f t="shared" si="7"/>
        <v>0</v>
      </c>
      <c r="L54" s="36"/>
      <c r="M54" s="29">
        <f t="shared" si="5"/>
        <v>0</v>
      </c>
    </row>
    <row r="55" spans="2:13" x14ac:dyDescent="0.3">
      <c r="B55" s="64" t="str">
        <f>"4."&amp;COUNTBLANK(A$48:A55)-1</f>
        <v>4.7</v>
      </c>
      <c r="C55" s="32" t="s">
        <v>198</v>
      </c>
      <c r="D55" s="19"/>
      <c r="E55" s="19"/>
      <c r="F55" s="18"/>
      <c r="G55" s="18"/>
      <c r="H55" s="18"/>
      <c r="I55" s="37">
        <v>0</v>
      </c>
      <c r="J55" s="36"/>
      <c r="K55" s="41">
        <f t="shared" si="7"/>
        <v>0</v>
      </c>
      <c r="L55" s="36"/>
      <c r="M55" s="29">
        <f t="shared" si="5"/>
        <v>0</v>
      </c>
    </row>
    <row r="56" spans="2:13" x14ac:dyDescent="0.3">
      <c r="B56" s="64" t="str">
        <f>"4."&amp;COUNTBLANK(A$48:A56)-1</f>
        <v>4.8</v>
      </c>
      <c r="C56" s="47" t="s">
        <v>199</v>
      </c>
      <c r="D56" s="19"/>
      <c r="E56" s="19"/>
      <c r="F56" s="18"/>
      <c r="G56" s="18"/>
      <c r="H56" s="18"/>
      <c r="I56" s="37">
        <v>0</v>
      </c>
      <c r="J56" s="36"/>
      <c r="K56" s="41">
        <f t="shared" si="7"/>
        <v>0</v>
      </c>
      <c r="L56" s="36"/>
      <c r="M56" s="29">
        <f t="shared" si="5"/>
        <v>0</v>
      </c>
    </row>
    <row r="57" spans="2:13" x14ac:dyDescent="0.3">
      <c r="B57" s="64" t="str">
        <f>"4."&amp;COUNTBLANK(A$48:A57)-1</f>
        <v>4.9</v>
      </c>
      <c r="C57" s="54" t="s">
        <v>200</v>
      </c>
      <c r="D57" s="19"/>
      <c r="E57" s="19"/>
      <c r="F57" s="18"/>
      <c r="G57" s="18"/>
      <c r="H57" s="18"/>
      <c r="I57" s="37">
        <v>0</v>
      </c>
      <c r="J57" s="36"/>
      <c r="K57" s="41">
        <f t="shared" si="7"/>
        <v>0</v>
      </c>
      <c r="L57" s="36"/>
      <c r="M57" s="29">
        <f t="shared" si="5"/>
        <v>0</v>
      </c>
    </row>
    <row r="58" spans="2:13" x14ac:dyDescent="0.3">
      <c r="B58" s="64" t="str">
        <f>"4."&amp;COUNTBLANK(A$48:A58)-1</f>
        <v>4.10</v>
      </c>
      <c r="C58" s="61" t="s">
        <v>185</v>
      </c>
      <c r="D58" s="19"/>
      <c r="E58" s="19"/>
      <c r="F58" s="18"/>
      <c r="G58" s="18"/>
      <c r="H58" s="18"/>
      <c r="I58" s="37">
        <v>0</v>
      </c>
      <c r="J58" s="56"/>
      <c r="K58" s="41">
        <f t="shared" si="7"/>
        <v>0</v>
      </c>
      <c r="L58" s="57"/>
      <c r="M58" s="29">
        <f t="shared" si="5"/>
        <v>0</v>
      </c>
    </row>
    <row r="59" spans="2:13" x14ac:dyDescent="0.3">
      <c r="B59" s="64" t="str">
        <f>"5."&amp;COUNTBLANK(A$59:A59)-1</f>
        <v>5.0</v>
      </c>
      <c r="C59" s="55" t="s">
        <v>77</v>
      </c>
      <c r="D59" s="14"/>
      <c r="E59" s="14"/>
      <c r="F59" s="14"/>
      <c r="G59" s="14"/>
      <c r="H59" s="14"/>
      <c r="I59" s="51">
        <f>SUM(I60:I68)/COUNT(I60:I68)</f>
        <v>0</v>
      </c>
      <c r="J59" s="24"/>
      <c r="K59" s="52"/>
      <c r="L59" s="28">
        <f>SUM(L60:L68)</f>
        <v>0</v>
      </c>
      <c r="M59" s="52">
        <f>K59+L59</f>
        <v>0</v>
      </c>
    </row>
    <row r="60" spans="2:13" x14ac:dyDescent="0.3">
      <c r="B60" s="64" t="str">
        <f>"5."&amp;COUNTBLANK(A$59:A60)-1</f>
        <v>5.1</v>
      </c>
      <c r="C60" s="61" t="s">
        <v>201</v>
      </c>
      <c r="D60" s="19"/>
      <c r="E60" s="19"/>
      <c r="F60" s="18"/>
      <c r="G60" s="18"/>
      <c r="H60" s="18"/>
      <c r="I60" s="37">
        <v>0</v>
      </c>
      <c r="J60" s="8"/>
      <c r="K60" s="42">
        <f>K59</f>
        <v>0</v>
      </c>
      <c r="L60" s="36"/>
      <c r="M60" s="29">
        <f t="shared" si="5"/>
        <v>0</v>
      </c>
    </row>
    <row r="61" spans="2:13" ht="17.25" customHeight="1" x14ac:dyDescent="0.3">
      <c r="B61" s="64" t="str">
        <f>"5."&amp;COUNTBLANK(A$59:A61)-1</f>
        <v>5.2</v>
      </c>
      <c r="C61" s="47" t="s">
        <v>202</v>
      </c>
      <c r="D61" s="19"/>
      <c r="E61" s="19"/>
      <c r="F61" s="18"/>
      <c r="G61" s="18"/>
      <c r="H61" s="18"/>
      <c r="I61" s="37">
        <v>0</v>
      </c>
      <c r="J61" s="34"/>
      <c r="K61" s="44">
        <f>M60</f>
        <v>0</v>
      </c>
      <c r="L61" s="36"/>
      <c r="M61" s="29">
        <f t="shared" si="5"/>
        <v>0</v>
      </c>
    </row>
    <row r="62" spans="2:13" x14ac:dyDescent="0.3">
      <c r="B62" s="64" t="str">
        <f>"5."&amp;COUNTBLANK(A$59:A62)-1</f>
        <v>5.3</v>
      </c>
      <c r="C62" s="61" t="s">
        <v>203</v>
      </c>
      <c r="D62" s="19"/>
      <c r="E62" s="19"/>
      <c r="F62" s="19"/>
      <c r="G62" s="19"/>
      <c r="H62" s="19"/>
      <c r="I62" s="38">
        <v>0</v>
      </c>
      <c r="J62" s="43"/>
      <c r="K62" s="44">
        <f t="shared" ref="K62:K66" si="8">M61</f>
        <v>0</v>
      </c>
      <c r="L62" s="36"/>
      <c r="M62" s="29">
        <f t="shared" si="5"/>
        <v>0</v>
      </c>
    </row>
    <row r="63" spans="2:13" x14ac:dyDescent="0.3">
      <c r="B63" s="64" t="str">
        <f>"5."&amp;COUNTBLANK(A$59:A63)-1</f>
        <v>5.4</v>
      </c>
      <c r="C63" s="32" t="s">
        <v>204</v>
      </c>
      <c r="D63" s="19"/>
      <c r="E63" s="19"/>
      <c r="F63" s="19"/>
      <c r="G63" s="19"/>
      <c r="H63" s="19"/>
      <c r="I63" s="38">
        <v>0</v>
      </c>
      <c r="J63" s="43"/>
      <c r="K63" s="44">
        <f t="shared" si="8"/>
        <v>0</v>
      </c>
      <c r="L63" s="36"/>
      <c r="M63" s="29">
        <f t="shared" si="5"/>
        <v>0</v>
      </c>
    </row>
    <row r="64" spans="2:13" x14ac:dyDescent="0.3">
      <c r="B64" s="64" t="str">
        <f>"5."&amp;COUNTBLANK(A$59:A64)-1</f>
        <v>5.5</v>
      </c>
      <c r="C64" s="61" t="s">
        <v>205</v>
      </c>
      <c r="D64" s="19"/>
      <c r="E64" s="19"/>
      <c r="F64" s="19"/>
      <c r="G64" s="19"/>
      <c r="H64" s="19"/>
      <c r="I64" s="38">
        <v>0</v>
      </c>
      <c r="J64" s="43"/>
      <c r="K64" s="44">
        <f t="shared" si="8"/>
        <v>0</v>
      </c>
      <c r="L64" s="36"/>
      <c r="M64" s="29">
        <f t="shared" si="5"/>
        <v>0</v>
      </c>
    </row>
    <row r="65" spans="2:13" x14ac:dyDescent="0.3">
      <c r="B65" s="64" t="str">
        <f>"5."&amp;COUNTBLANK(A$59:A65)-1</f>
        <v>5.6</v>
      </c>
      <c r="C65" s="61" t="s">
        <v>206</v>
      </c>
      <c r="D65" s="19"/>
      <c r="E65" s="19"/>
      <c r="F65" s="19"/>
      <c r="G65" s="19"/>
      <c r="H65" s="19"/>
      <c r="I65" s="38">
        <v>0</v>
      </c>
      <c r="J65" s="43"/>
      <c r="K65" s="45">
        <f t="shared" si="8"/>
        <v>0</v>
      </c>
      <c r="L65" s="36"/>
      <c r="M65" s="29">
        <f t="shared" si="5"/>
        <v>0</v>
      </c>
    </row>
    <row r="66" spans="2:13" x14ac:dyDescent="0.3">
      <c r="B66" s="64" t="str">
        <f>"5."&amp;COUNTBLANK(A$59:A66)-1</f>
        <v>5.7</v>
      </c>
      <c r="C66" s="47" t="s">
        <v>207</v>
      </c>
      <c r="D66" s="19"/>
      <c r="E66" s="19"/>
      <c r="F66" s="19"/>
      <c r="G66" s="19"/>
      <c r="H66" s="19"/>
      <c r="I66" s="48">
        <v>0</v>
      </c>
      <c r="J66" s="43"/>
      <c r="K66" s="45">
        <f t="shared" si="8"/>
        <v>0</v>
      </c>
      <c r="L66" s="36"/>
      <c r="M66" s="29">
        <f t="shared" si="5"/>
        <v>0</v>
      </c>
    </row>
    <row r="67" spans="2:13" x14ac:dyDescent="0.3">
      <c r="B67" s="64" t="str">
        <f>"5."&amp;COUNTBLANK(A$59:A67)-1</f>
        <v>5.8</v>
      </c>
      <c r="C67" s="62" t="s">
        <v>208</v>
      </c>
      <c r="D67" s="18"/>
      <c r="E67" s="18"/>
      <c r="F67" s="18"/>
      <c r="G67" s="18"/>
      <c r="H67" s="18"/>
      <c r="I67" s="49">
        <v>0</v>
      </c>
      <c r="J67" s="50"/>
      <c r="K67" s="46">
        <f>M66</f>
        <v>0</v>
      </c>
      <c r="L67" s="36"/>
      <c r="M67" s="29">
        <f t="shared" si="5"/>
        <v>0</v>
      </c>
    </row>
    <row r="68" spans="2:13" x14ac:dyDescent="0.3">
      <c r="B68" s="64" t="str">
        <f>"5."&amp;COUNTBLANK(A$59:A68)-1</f>
        <v>5.9</v>
      </c>
      <c r="C68" s="62" t="s">
        <v>209</v>
      </c>
      <c r="D68" s="18"/>
      <c r="E68" s="18"/>
      <c r="F68" s="18"/>
      <c r="G68" s="18"/>
      <c r="H68" s="18"/>
      <c r="I68" s="49">
        <v>0</v>
      </c>
      <c r="J68" s="50"/>
      <c r="K68" s="46">
        <f>M67</f>
        <v>0</v>
      </c>
      <c r="L68" s="36"/>
      <c r="M68" s="29">
        <f t="shared" si="5"/>
        <v>0</v>
      </c>
    </row>
    <row r="119" spans="3:3" x14ac:dyDescent="0.3">
      <c r="C119" t="s">
        <v>78</v>
      </c>
    </row>
    <row r="120" spans="3:3" x14ac:dyDescent="0.3">
      <c r="C120" t="s">
        <v>14</v>
      </c>
    </row>
    <row r="121" spans="3:3" x14ac:dyDescent="0.3">
      <c r="C121" t="s">
        <v>15</v>
      </c>
    </row>
    <row r="122" spans="3:3" x14ac:dyDescent="0.3">
      <c r="C122" t="s">
        <v>16</v>
      </c>
    </row>
    <row r="123" spans="3:3" x14ac:dyDescent="0.3">
      <c r="C123" t="s">
        <v>17</v>
      </c>
    </row>
    <row r="124" spans="3:3" x14ac:dyDescent="0.3">
      <c r="C124" t="s">
        <v>18</v>
      </c>
    </row>
    <row r="125" spans="3:3" x14ac:dyDescent="0.3">
      <c r="C125" t="s">
        <v>19</v>
      </c>
    </row>
    <row r="126" spans="3:3" x14ac:dyDescent="0.3">
      <c r="C126" t="s">
        <v>214</v>
      </c>
    </row>
  </sheetData>
  <autoFilter ref="C4:M68" xr:uid="{9BAFEED0-C612-43B1-A618-FA17CA828362}"/>
  <mergeCells count="1">
    <mergeCell ref="B4:C4"/>
  </mergeCells>
  <conditionalFormatting sqref="I6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{759066C7-35CE-4FB5-816D-260413104889}</x14:id>
        </ext>
      </extLst>
    </cfRule>
  </conditionalFormatting>
  <conditionalFormatting sqref="I5:I6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{17E94B56-D9B4-4656-B6DF-660C07E9A317}</x14:id>
        </ext>
      </extLst>
    </cfRule>
  </conditionalFormatting>
  <dataValidations count="1">
    <dataValidation type="list" allowBlank="1" showInputMessage="1" showErrorMessage="1" sqref="D5:H68" xr:uid="{6DE45E45-7C63-4CA2-9EEF-83683A7850A4}">
      <formula1>$C$120:$C$126</formula1>
    </dataValidation>
  </dataValidations>
  <pageMargins left="0.7" right="0.7" top="0.75" bottom="0.75" header="0.3" footer="0.3"/>
  <pageSetup orientation="portrait" verticalDpi="12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9066C7-35CE-4FB5-816D-2604131048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I68</xm:sqref>
        </x14:conditionalFormatting>
        <x14:conditionalFormatting xmlns:xm="http://schemas.microsoft.com/office/excel/2006/main">
          <x14:cfRule type="dataBar" id="{17E94B56-D9B4-4656-B6DF-660C07E9A3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I5:I67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GANTT</vt:lpstr>
      <vt:lpstr>ACTIVIDADES</vt:lpstr>
      <vt:lpstr>PRECEDENCIAS</vt:lpstr>
      <vt:lpstr>PRECEDENCIAS (texto)</vt:lpstr>
      <vt:lpstr>ACTIVIDADES (2)</vt:lpstr>
      <vt:lpstr>ACT (Hasta III 22.11.01)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Sena</dc:creator>
  <cp:keywords/>
  <dc:description/>
  <cp:lastModifiedBy>jeduardo Lara</cp:lastModifiedBy>
  <cp:revision/>
  <dcterms:created xsi:type="dcterms:W3CDTF">2018-02-22T14:40:14Z</dcterms:created>
  <dcterms:modified xsi:type="dcterms:W3CDTF">2022-11-01T19:23:02Z</dcterms:modified>
  <cp:category/>
  <cp:contentStatus/>
</cp:coreProperties>
</file>