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campus2H023\Desktop\디지털 하나로\1주차\data_hanaro\"/>
    </mc:Choice>
  </mc:AlternateContent>
  <xr:revisionPtr revIDLastSave="0" documentId="13_ncr:1_{8D01F78B-A81F-438B-B4C5-56587C110427}" xr6:coauthVersionLast="47" xr6:coauthVersionMax="47" xr10:uidLastSave="{00000000-0000-0000-0000-000000000000}"/>
  <bookViews>
    <workbookView xWindow="-108" yWindow="-108" windowWidth="23256" windowHeight="12456" tabRatio="753" activeTab="5" xr2:uid="{3B926EF0-1460-4BAE-960D-DB1D9B576288}"/>
  </bookViews>
  <sheets>
    <sheet name="(1)셀과범위" sheetId="23" r:id="rId1"/>
    <sheet name="(2)VLOOKUP" sheetId="24" r:id="rId2"/>
    <sheet name="(3)손해율" sheetId="25" r:id="rId3"/>
    <sheet name="(4)아파트가격" sheetId="12" r:id="rId4"/>
    <sheet name="Sheet1" sheetId="26" r:id="rId5"/>
    <sheet name="Sheet2" sheetId="27" r:id="rId6"/>
    <sheet name="(5)아파트가격2" sheetId="16" r:id="rId7"/>
    <sheet name="(6)인구추계" sheetId="14" r:id="rId8"/>
    <sheet name="(6)원형차트" sheetId="15" r:id="rId9"/>
  </sheets>
  <definedNames>
    <definedName name="_xlchart.v1.0" hidden="1">'(5)아파트가격2'!$B$13</definedName>
    <definedName name="_xlchart.v1.1" hidden="1">'(5)아파트가격2'!$B$14:$B$308</definedName>
    <definedName name="_xlchart.v1.2" hidden="1">'(5)아파트가격2'!$C$13</definedName>
    <definedName name="_xlchart.v1.3" hidden="1">'(5)아파트가격2'!$C$14:$C$308</definedName>
    <definedName name="APT_DATA">'(4)아파트가격'!$F$14:$U$308</definedName>
    <definedName name="ExternalData_1" localSheetId="0" hidden="1">'(1)셀과범위'!#REF!</definedName>
    <definedName name="SUBJECTS">'(2)VLOOKUP'!$N$3:$P$4</definedName>
    <definedName name="SUM_DATA">'(1)셀과범위'!$A$4:$B$6</definedName>
    <definedName name="TABLE_LOSS_RATIO">'(3)손해율'!$H$11:$U$34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5" i="12" l="1"/>
  <c r="C3" i="16" l="1"/>
  <c r="D3" i="16"/>
  <c r="E3" i="16"/>
  <c r="F3" i="16"/>
  <c r="G3" i="16"/>
  <c r="C5" i="16"/>
  <c r="D5" i="16"/>
  <c r="E5" i="16"/>
  <c r="F5" i="16"/>
  <c r="G5" i="16"/>
  <c r="C6" i="16"/>
  <c r="D6" i="16"/>
  <c r="E6" i="16"/>
  <c r="F6" i="16"/>
  <c r="G6" i="16"/>
  <c r="C7" i="16"/>
  <c r="D7" i="16"/>
  <c r="E7" i="16"/>
  <c r="F7" i="16"/>
  <c r="G7" i="16"/>
  <c r="C8" i="16"/>
  <c r="D8" i="16"/>
  <c r="E8" i="16"/>
  <c r="F8" i="16"/>
  <c r="G8" i="16"/>
  <c r="C9" i="16"/>
  <c r="D9" i="16"/>
  <c r="E9" i="16"/>
  <c r="F9" i="16"/>
  <c r="G9" i="16"/>
  <c r="C10" i="16"/>
  <c r="D10" i="16"/>
  <c r="E10" i="16"/>
  <c r="F10" i="16"/>
  <c r="G10" i="16"/>
  <c r="C11" i="16"/>
  <c r="D11" i="16"/>
  <c r="E11" i="16"/>
  <c r="F11" i="16"/>
  <c r="G11" i="16"/>
  <c r="C2" i="16"/>
  <c r="D2" i="16"/>
  <c r="E2" i="16"/>
  <c r="F2" i="16"/>
  <c r="G2" i="16"/>
  <c r="B11" i="16"/>
  <c r="B10" i="16"/>
  <c r="B9" i="16"/>
  <c r="B8" i="16"/>
  <c r="B7" i="16"/>
  <c r="B6" i="16"/>
  <c r="B5" i="16"/>
  <c r="B3" i="16"/>
  <c r="B2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H301" i="16"/>
  <c r="H302" i="16"/>
  <c r="H303" i="16"/>
  <c r="H304" i="16"/>
  <c r="H305" i="16"/>
  <c r="H306" i="16"/>
  <c r="H307" i="16"/>
  <c r="H308" i="16"/>
  <c r="H25" i="16"/>
  <c r="H11" i="16"/>
  <c r="E4" i="24"/>
  <c r="E5" i="24"/>
  <c r="E6" i="24"/>
  <c r="E7" i="24"/>
  <c r="D4" i="24"/>
  <c r="D5" i="24"/>
  <c r="D6" i="24"/>
  <c r="D7" i="24"/>
  <c r="F4" i="24"/>
  <c r="F5" i="24"/>
  <c r="F6" i="24"/>
  <c r="F7" i="24"/>
  <c r="F8" i="24"/>
  <c r="F3" i="24"/>
  <c r="D3" i="24"/>
  <c r="E3" i="24"/>
  <c r="C3" i="24"/>
  <c r="C4" i="24"/>
  <c r="C5" i="24"/>
  <c r="C6" i="24"/>
  <c r="C7" i="24"/>
  <c r="C8" i="24"/>
  <c r="Y14" i="12" l="1"/>
  <c r="H13" i="23"/>
  <c r="H14" i="23"/>
  <c r="H12" i="23"/>
  <c r="E13" i="23"/>
  <c r="E14" i="23"/>
  <c r="E23" i="23"/>
  <c r="F23" i="23"/>
  <c r="E24" i="23"/>
  <c r="F24" i="23"/>
  <c r="E25" i="23"/>
  <c r="F25" i="23"/>
  <c r="E12" i="23"/>
  <c r="D13" i="23"/>
  <c r="D14" i="23"/>
  <c r="D12" i="23"/>
  <c r="B7" i="23"/>
  <c r="B308" i="16" a="1"/>
  <c r="B308" i="16" s="1"/>
  <c r="D308" i="16" s="1"/>
  <c r="C308" i="16" a="1"/>
  <c r="C308" i="16" s="1"/>
  <c r="E308" i="16" s="1"/>
  <c r="C308" i="12" a="1"/>
  <c r="C308" i="12" s="1"/>
  <c r="E308" i="12" s="1"/>
  <c r="B308" i="12" a="1"/>
  <c r="B308" i="12" s="1"/>
  <c r="D308" i="12" s="1"/>
  <c r="C1" i="23"/>
  <c r="B297" i="16" a="1"/>
  <c r="B297" i="16" s="1"/>
  <c r="C297" i="16" a="1"/>
  <c r="C297" i="16" s="1"/>
  <c r="E297" i="16" s="1"/>
  <c r="B298" i="16" a="1"/>
  <c r="B298" i="16" s="1"/>
  <c r="D298" i="16" s="1"/>
  <c r="C298" i="16" a="1"/>
  <c r="C298" i="16" s="1"/>
  <c r="E298" i="16" s="1"/>
  <c r="B299" i="16" a="1"/>
  <c r="B299" i="16" s="1"/>
  <c r="D299" i="16" s="1"/>
  <c r="C299" i="16" a="1"/>
  <c r="C299" i="16" s="1"/>
  <c r="E299" i="16" s="1"/>
  <c r="B300" i="16" a="1"/>
  <c r="B300" i="16" s="1"/>
  <c r="D300" i="16" s="1"/>
  <c r="C300" i="16" a="1"/>
  <c r="C300" i="16" s="1"/>
  <c r="E300" i="16" s="1"/>
  <c r="B301" i="16" a="1"/>
  <c r="B301" i="16" s="1"/>
  <c r="D301" i="16" s="1"/>
  <c r="C301" i="16" a="1"/>
  <c r="C301" i="16" s="1"/>
  <c r="E301" i="16" s="1"/>
  <c r="B302" i="16" a="1"/>
  <c r="B302" i="16" s="1"/>
  <c r="D302" i="16" s="1"/>
  <c r="C302" i="16" a="1"/>
  <c r="C302" i="16" s="1"/>
  <c r="E302" i="16" s="1"/>
  <c r="B303" i="16" a="1"/>
  <c r="B303" i="16" s="1"/>
  <c r="D303" i="16" s="1"/>
  <c r="C303" i="16" a="1"/>
  <c r="C303" i="16" s="1"/>
  <c r="E303" i="16" s="1"/>
  <c r="B304" i="16" a="1"/>
  <c r="B304" i="16" s="1"/>
  <c r="D304" i="16" s="1"/>
  <c r="C304" i="16" a="1"/>
  <c r="C304" i="16" s="1"/>
  <c r="E304" i="16" s="1"/>
  <c r="B305" i="16" a="1"/>
  <c r="B305" i="16" s="1"/>
  <c r="D305" i="16" s="1"/>
  <c r="C305" i="16" a="1"/>
  <c r="C305" i="16" s="1"/>
  <c r="E305" i="16" s="1"/>
  <c r="B306" i="16" a="1"/>
  <c r="B306" i="16" s="1"/>
  <c r="D306" i="16" s="1"/>
  <c r="C306" i="16" a="1"/>
  <c r="C306" i="16" s="1"/>
  <c r="E306" i="16" s="1"/>
  <c r="B307" i="16" a="1"/>
  <c r="B307" i="16" s="1"/>
  <c r="D307" i="16" s="1"/>
  <c r="C307" i="16" a="1"/>
  <c r="C307" i="16" s="1"/>
  <c r="E307" i="16" s="1"/>
  <c r="B297" i="12" a="1"/>
  <c r="B297" i="12" s="1"/>
  <c r="D297" i="12" s="1"/>
  <c r="C297" i="12" a="1"/>
  <c r="C297" i="12" s="1"/>
  <c r="E297" i="12" s="1"/>
  <c r="B298" i="12" a="1"/>
  <c r="B298" i="12" s="1"/>
  <c r="D298" i="12" s="1"/>
  <c r="C298" i="12" a="1"/>
  <c r="C298" i="12" s="1"/>
  <c r="E298" i="12" s="1"/>
  <c r="B299" i="12" a="1"/>
  <c r="B299" i="12" s="1"/>
  <c r="D299" i="12" s="1"/>
  <c r="C299" i="12" a="1"/>
  <c r="C299" i="12" s="1"/>
  <c r="E299" i="12" s="1"/>
  <c r="B300" i="12" a="1"/>
  <c r="B300" i="12" s="1"/>
  <c r="D300" i="12" s="1"/>
  <c r="C300" i="12" a="1"/>
  <c r="C300" i="12" s="1"/>
  <c r="E300" i="12" s="1"/>
  <c r="B301" i="12" a="1"/>
  <c r="B301" i="12" s="1"/>
  <c r="D301" i="12" s="1"/>
  <c r="C301" i="12" a="1"/>
  <c r="C301" i="12" s="1"/>
  <c r="E301" i="12" s="1"/>
  <c r="B302" i="12" a="1"/>
  <c r="B302" i="12" s="1"/>
  <c r="D302" i="12" s="1"/>
  <c r="C302" i="12" a="1"/>
  <c r="C302" i="12" s="1"/>
  <c r="E302" i="12" s="1"/>
  <c r="B303" i="12" a="1"/>
  <c r="B303" i="12" s="1"/>
  <c r="D303" i="12" s="1"/>
  <c r="C303" i="12" a="1"/>
  <c r="C303" i="12" s="1"/>
  <c r="E303" i="12" s="1"/>
  <c r="B304" i="12" a="1"/>
  <c r="B304" i="12" s="1"/>
  <c r="D304" i="12" s="1"/>
  <c r="C304" i="12" a="1"/>
  <c r="C304" i="12" s="1"/>
  <c r="E304" i="12" s="1"/>
  <c r="B305" i="12" a="1"/>
  <c r="B305" i="12" s="1"/>
  <c r="D305" i="12" s="1"/>
  <c r="C305" i="12" a="1"/>
  <c r="C305" i="12" s="1"/>
  <c r="E305" i="12" s="1"/>
  <c r="B306" i="12" a="1"/>
  <c r="B306" i="12" s="1"/>
  <c r="D306" i="12" s="1"/>
  <c r="C306" i="12" a="1"/>
  <c r="C306" i="12" s="1"/>
  <c r="E306" i="12" s="1"/>
  <c r="B307" i="12" a="1"/>
  <c r="B307" i="12" s="1"/>
  <c r="D307" i="12" s="1"/>
  <c r="C307" i="12" a="1"/>
  <c r="C307" i="12" s="1"/>
  <c r="E307" i="12" s="1"/>
  <c r="H25" i="23" l="1"/>
  <c r="H24" i="23"/>
  <c r="H23" i="23"/>
  <c r="G14" i="23"/>
  <c r="G12" i="23"/>
  <c r="G13" i="23"/>
  <c r="D297" i="16"/>
  <c r="C34" i="25" l="1" a="1"/>
  <c r="C34" i="25" s="1"/>
  <c r="E34" i="25" s="1"/>
  <c r="B34" i="25" a="1"/>
  <c r="B34" i="25" s="1"/>
  <c r="D34" i="25" s="1"/>
  <c r="C33" i="25" a="1"/>
  <c r="C33" i="25" s="1"/>
  <c r="E33" i="25" s="1"/>
  <c r="B33" i="25" a="1"/>
  <c r="B33" i="25" s="1"/>
  <c r="D33" i="25" s="1"/>
  <c r="C32" i="25" a="1"/>
  <c r="C32" i="25" s="1"/>
  <c r="E32" i="25" s="1"/>
  <c r="B32" i="25" a="1"/>
  <c r="B32" i="25" s="1"/>
  <c r="D32" i="25" s="1"/>
  <c r="C31" i="25" a="1"/>
  <c r="C31" i="25" s="1"/>
  <c r="E31" i="25" s="1"/>
  <c r="B31" i="25" a="1"/>
  <c r="B31" i="25" s="1"/>
  <c r="D31" i="25" s="1"/>
  <c r="C30" i="25" a="1"/>
  <c r="C30" i="25" s="1"/>
  <c r="E30" i="25" s="1"/>
  <c r="B30" i="25" a="1"/>
  <c r="B30" i="25" s="1"/>
  <c r="D30" i="25" s="1"/>
  <c r="C29" i="25" a="1"/>
  <c r="C29" i="25" s="1"/>
  <c r="E29" i="25" s="1"/>
  <c r="B29" i="25" a="1"/>
  <c r="B29" i="25" s="1"/>
  <c r="D29" i="25" s="1"/>
  <c r="C28" i="25" a="1"/>
  <c r="C28" i="25" s="1"/>
  <c r="E28" i="25" s="1"/>
  <c r="B28" i="25" a="1"/>
  <c r="B28" i="25" s="1"/>
  <c r="D28" i="25" s="1"/>
  <c r="C27" i="25" a="1"/>
  <c r="C27" i="25" s="1"/>
  <c r="E27" i="25" s="1"/>
  <c r="B27" i="25" a="1"/>
  <c r="B27" i="25" s="1"/>
  <c r="D27" i="25" s="1"/>
  <c r="C26" i="25" a="1"/>
  <c r="C26" i="25" s="1"/>
  <c r="E26" i="25" s="1"/>
  <c r="B26" i="25" a="1"/>
  <c r="B26" i="25" s="1"/>
  <c r="D26" i="25" s="1"/>
  <c r="C25" i="25" a="1"/>
  <c r="C25" i="25" s="1"/>
  <c r="E25" i="25" s="1"/>
  <c r="B25" i="25" a="1"/>
  <c r="B25" i="25" s="1"/>
  <c r="C24" i="25" a="1"/>
  <c r="C24" i="25" s="1"/>
  <c r="B24" i="25" a="1"/>
  <c r="B24" i="25" s="1"/>
  <c r="D24" i="25" s="1"/>
  <c r="C23" i="25" a="1"/>
  <c r="C23" i="25" s="1"/>
  <c r="E23" i="25" s="1"/>
  <c r="B23" i="25" a="1"/>
  <c r="B23" i="25" s="1"/>
  <c r="D23" i="25" s="1"/>
  <c r="C22" i="25" a="1"/>
  <c r="C22" i="25" s="1"/>
  <c r="E22" i="25" s="1"/>
  <c r="B22" i="25" a="1"/>
  <c r="B22" i="25" s="1"/>
  <c r="D22" i="25" s="1"/>
  <c r="C21" i="25" a="1"/>
  <c r="C21" i="25" s="1"/>
  <c r="E21" i="25" s="1"/>
  <c r="B21" i="25" a="1"/>
  <c r="B21" i="25" s="1"/>
  <c r="D21" i="25" s="1"/>
  <c r="C20" i="25" a="1"/>
  <c r="C20" i="25" s="1"/>
  <c r="E20" i="25" s="1"/>
  <c r="B20" i="25" a="1"/>
  <c r="B20" i="25" s="1"/>
  <c r="D20" i="25" s="1"/>
  <c r="C19" i="25" a="1"/>
  <c r="C19" i="25" s="1"/>
  <c r="E19" i="25" s="1"/>
  <c r="B19" i="25" a="1"/>
  <c r="B19" i="25" s="1"/>
  <c r="D19" i="25" s="1"/>
  <c r="C18" i="25" a="1"/>
  <c r="C18" i="25" s="1"/>
  <c r="E18" i="25" s="1"/>
  <c r="B18" i="25" a="1"/>
  <c r="B18" i="25" s="1"/>
  <c r="D18" i="25" s="1"/>
  <c r="C17" i="25" a="1"/>
  <c r="C17" i="25" s="1"/>
  <c r="E17" i="25" s="1"/>
  <c r="B17" i="25" a="1"/>
  <c r="B17" i="25" s="1"/>
  <c r="D17" i="25" s="1"/>
  <c r="C16" i="25" a="1"/>
  <c r="C16" i="25" s="1"/>
  <c r="E16" i="25" s="1"/>
  <c r="B16" i="25" a="1"/>
  <c r="B16" i="25" s="1"/>
  <c r="D16" i="25" s="1"/>
  <c r="C15" i="25" a="1"/>
  <c r="C15" i="25" s="1"/>
  <c r="E15" i="25" s="1"/>
  <c r="B15" i="25" a="1"/>
  <c r="B15" i="25" s="1"/>
  <c r="D15" i="25" s="1"/>
  <c r="C14" i="25" a="1"/>
  <c r="C14" i="25" s="1"/>
  <c r="B14" i="25" a="1"/>
  <c r="B14" i="25" s="1"/>
  <c r="D14" i="25" s="1"/>
  <c r="C13" i="25" a="1"/>
  <c r="C13" i="25" s="1"/>
  <c r="B13" i="25" a="1"/>
  <c r="B13" i="25" s="1"/>
  <c r="B11" i="25" a="1"/>
  <c r="B11" i="25" s="1"/>
  <c r="E24" i="25" l="1"/>
  <c r="D13" i="25"/>
  <c r="D25" i="25"/>
  <c r="E14" i="25"/>
  <c r="E13" i="25"/>
  <c r="AA4" i="16" l="1"/>
  <c r="AB2" i="16"/>
  <c r="AC2" i="16" s="1"/>
  <c r="AC4" i="16" s="1"/>
  <c r="AB4" i="16" l="1"/>
  <c r="AD2" i="16"/>
  <c r="B12" i="16" a="1"/>
  <c r="B12" i="16" s="1"/>
  <c r="H12" i="16" s="1"/>
  <c r="B15" i="16" a="1"/>
  <c r="B15" i="16" s="1"/>
  <c r="C15" i="16" a="1"/>
  <c r="C15" i="16" s="1"/>
  <c r="E15" i="16" s="1"/>
  <c r="B16" i="16" a="1"/>
  <c r="B16" i="16" s="1"/>
  <c r="D16" i="16" s="1"/>
  <c r="C16" i="16" a="1"/>
  <c r="C16" i="16" s="1"/>
  <c r="E16" i="16" s="1"/>
  <c r="B17" i="16" a="1"/>
  <c r="B17" i="16" s="1"/>
  <c r="C17" i="16" a="1"/>
  <c r="C17" i="16" s="1"/>
  <c r="E17" i="16" s="1"/>
  <c r="B18" i="16" a="1"/>
  <c r="B18" i="16" s="1"/>
  <c r="C18" i="16" a="1"/>
  <c r="C18" i="16" s="1"/>
  <c r="E18" i="16" s="1"/>
  <c r="B19" i="16" a="1"/>
  <c r="B19" i="16" s="1"/>
  <c r="C19" i="16" a="1"/>
  <c r="C19" i="16" s="1"/>
  <c r="E19" i="16" s="1"/>
  <c r="B20" i="16" a="1"/>
  <c r="B20" i="16" s="1"/>
  <c r="C20" i="16" a="1"/>
  <c r="C20" i="16" s="1"/>
  <c r="E20" i="16" s="1"/>
  <c r="B21" i="16" a="1"/>
  <c r="B21" i="16" s="1"/>
  <c r="C21" i="16" a="1"/>
  <c r="C21" i="16" s="1"/>
  <c r="E21" i="16" s="1"/>
  <c r="B22" i="16" a="1"/>
  <c r="B22" i="16" s="1"/>
  <c r="D22" i="16" s="1"/>
  <c r="C22" i="16" a="1"/>
  <c r="C22" i="16" s="1"/>
  <c r="E22" i="16" s="1"/>
  <c r="B23" i="16" a="1"/>
  <c r="B23" i="16" s="1"/>
  <c r="C23" i="16" a="1"/>
  <c r="C23" i="16" s="1"/>
  <c r="E23" i="16" s="1"/>
  <c r="B24" i="16" a="1"/>
  <c r="B24" i="16" s="1"/>
  <c r="C24" i="16" a="1"/>
  <c r="C24" i="16" s="1"/>
  <c r="E24" i="16" s="1"/>
  <c r="B25" i="16" a="1"/>
  <c r="B25" i="16" s="1"/>
  <c r="C25" i="16" a="1"/>
  <c r="C25" i="16" s="1"/>
  <c r="E25" i="16" s="1"/>
  <c r="B26" i="16" a="1"/>
  <c r="B26" i="16" s="1"/>
  <c r="C26" i="16" a="1"/>
  <c r="C26" i="16" s="1"/>
  <c r="E26" i="16" s="1"/>
  <c r="B27" i="16" a="1"/>
  <c r="B27" i="16" s="1"/>
  <c r="C27" i="16" a="1"/>
  <c r="C27" i="16" s="1"/>
  <c r="E27" i="16" s="1"/>
  <c r="B28" i="16" a="1"/>
  <c r="B28" i="16" s="1"/>
  <c r="C28" i="16" a="1"/>
  <c r="C28" i="16" s="1"/>
  <c r="E28" i="16" s="1"/>
  <c r="B29" i="16" a="1"/>
  <c r="B29" i="16" s="1"/>
  <c r="C29" i="16" a="1"/>
  <c r="C29" i="16" s="1"/>
  <c r="E29" i="16" s="1"/>
  <c r="B30" i="16" a="1"/>
  <c r="B30" i="16" s="1"/>
  <c r="C30" i="16" a="1"/>
  <c r="C30" i="16" s="1"/>
  <c r="E30" i="16" s="1"/>
  <c r="B31" i="16" a="1"/>
  <c r="B31" i="16" s="1"/>
  <c r="C31" i="16" a="1"/>
  <c r="C31" i="16" s="1"/>
  <c r="E31" i="16" s="1"/>
  <c r="B32" i="16" a="1"/>
  <c r="B32" i="16" s="1"/>
  <c r="C32" i="16" a="1"/>
  <c r="C32" i="16" s="1"/>
  <c r="E32" i="16" s="1"/>
  <c r="B33" i="16" a="1"/>
  <c r="B33" i="16" s="1"/>
  <c r="C33" i="16" a="1"/>
  <c r="C33" i="16" s="1"/>
  <c r="E33" i="16" s="1"/>
  <c r="B34" i="16" a="1"/>
  <c r="B34" i="16" s="1"/>
  <c r="C34" i="16" a="1"/>
  <c r="C34" i="16" s="1"/>
  <c r="E34" i="16" s="1"/>
  <c r="B35" i="16" a="1"/>
  <c r="B35" i="16" s="1"/>
  <c r="C35" i="16" a="1"/>
  <c r="C35" i="16" s="1"/>
  <c r="E35" i="16" s="1"/>
  <c r="B36" i="16" a="1"/>
  <c r="B36" i="16" s="1"/>
  <c r="C36" i="16" a="1"/>
  <c r="C36" i="16" s="1"/>
  <c r="E36" i="16" s="1"/>
  <c r="B37" i="16" a="1"/>
  <c r="B37" i="16" s="1"/>
  <c r="C37" i="16" a="1"/>
  <c r="C37" i="16" s="1"/>
  <c r="E37" i="16" s="1"/>
  <c r="B38" i="16" a="1"/>
  <c r="B38" i="16" s="1"/>
  <c r="C38" i="16" a="1"/>
  <c r="C38" i="16" s="1"/>
  <c r="E38" i="16" s="1"/>
  <c r="B39" i="16" a="1"/>
  <c r="B39" i="16" s="1"/>
  <c r="C39" i="16" a="1"/>
  <c r="C39" i="16" s="1"/>
  <c r="E39" i="16" s="1"/>
  <c r="B40" i="16" a="1"/>
  <c r="B40" i="16" s="1"/>
  <c r="C40" i="16" a="1"/>
  <c r="C40" i="16" s="1"/>
  <c r="E40" i="16" s="1"/>
  <c r="B41" i="16" a="1"/>
  <c r="B41" i="16" s="1"/>
  <c r="C41" i="16" a="1"/>
  <c r="C41" i="16" s="1"/>
  <c r="E41" i="16" s="1"/>
  <c r="B42" i="16" a="1"/>
  <c r="B42" i="16" s="1"/>
  <c r="C42" i="16" a="1"/>
  <c r="C42" i="16" s="1"/>
  <c r="E42" i="16" s="1"/>
  <c r="B43" i="16" a="1"/>
  <c r="B43" i="16" s="1"/>
  <c r="C43" i="16" a="1"/>
  <c r="C43" i="16" s="1"/>
  <c r="E43" i="16" s="1"/>
  <c r="B44" i="16" a="1"/>
  <c r="B44" i="16" s="1"/>
  <c r="C44" i="16" a="1"/>
  <c r="C44" i="16" s="1"/>
  <c r="E44" i="16" s="1"/>
  <c r="B45" i="16" a="1"/>
  <c r="B45" i="16" s="1"/>
  <c r="C45" i="16" a="1"/>
  <c r="C45" i="16" s="1"/>
  <c r="E45" i="16" s="1"/>
  <c r="B46" i="16" a="1"/>
  <c r="B46" i="16" s="1"/>
  <c r="C46" i="16" a="1"/>
  <c r="C46" i="16" s="1"/>
  <c r="E46" i="16" s="1"/>
  <c r="B47" i="16" a="1"/>
  <c r="B47" i="16" s="1"/>
  <c r="C47" i="16" a="1"/>
  <c r="C47" i="16" s="1"/>
  <c r="E47" i="16" s="1"/>
  <c r="B48" i="16" a="1"/>
  <c r="B48" i="16" s="1"/>
  <c r="C48" i="16" a="1"/>
  <c r="C48" i="16" s="1"/>
  <c r="E48" i="16" s="1"/>
  <c r="B49" i="16" a="1"/>
  <c r="B49" i="16" s="1"/>
  <c r="C49" i="16" a="1"/>
  <c r="C49" i="16" s="1"/>
  <c r="E49" i="16" s="1"/>
  <c r="B50" i="16" a="1"/>
  <c r="B50" i="16" s="1"/>
  <c r="C50" i="16" a="1"/>
  <c r="C50" i="16" s="1"/>
  <c r="E50" i="16" s="1"/>
  <c r="B51" i="16" a="1"/>
  <c r="B51" i="16" s="1"/>
  <c r="C51" i="16" a="1"/>
  <c r="C51" i="16" s="1"/>
  <c r="E51" i="16" s="1"/>
  <c r="B52" i="16" a="1"/>
  <c r="B52" i="16" s="1"/>
  <c r="C52" i="16" a="1"/>
  <c r="C52" i="16" s="1"/>
  <c r="E52" i="16" s="1"/>
  <c r="B53" i="16" a="1"/>
  <c r="B53" i="16" s="1"/>
  <c r="C53" i="16" a="1"/>
  <c r="C53" i="16" s="1"/>
  <c r="E53" i="16" s="1"/>
  <c r="B54" i="16" a="1"/>
  <c r="B54" i="16" s="1"/>
  <c r="C54" i="16" a="1"/>
  <c r="C54" i="16" s="1"/>
  <c r="E54" i="16" s="1"/>
  <c r="B55" i="16" a="1"/>
  <c r="B55" i="16" s="1"/>
  <c r="C55" i="16" a="1"/>
  <c r="C55" i="16" s="1"/>
  <c r="E55" i="16" s="1"/>
  <c r="B56" i="16" a="1"/>
  <c r="B56" i="16" s="1"/>
  <c r="D56" i="16" s="1"/>
  <c r="C56" i="16" a="1"/>
  <c r="C56" i="16" s="1"/>
  <c r="E56" i="16" s="1"/>
  <c r="B57" i="16" a="1"/>
  <c r="B57" i="16" s="1"/>
  <c r="C57" i="16" a="1"/>
  <c r="C57" i="16" s="1"/>
  <c r="E57" i="16" s="1"/>
  <c r="B58" i="16" a="1"/>
  <c r="B58" i="16" s="1"/>
  <c r="C58" i="16" a="1"/>
  <c r="C58" i="16" s="1"/>
  <c r="E58" i="16" s="1"/>
  <c r="B59" i="16" a="1"/>
  <c r="B59" i="16" s="1"/>
  <c r="C59" i="16" a="1"/>
  <c r="C59" i="16" s="1"/>
  <c r="E59" i="16" s="1"/>
  <c r="B60" i="16" a="1"/>
  <c r="B60" i="16" s="1"/>
  <c r="C60" i="16" a="1"/>
  <c r="C60" i="16" s="1"/>
  <c r="E60" i="16" s="1"/>
  <c r="B61" i="16" a="1"/>
  <c r="B61" i="16" s="1"/>
  <c r="C61" i="16" a="1"/>
  <c r="C61" i="16" s="1"/>
  <c r="E61" i="16" s="1"/>
  <c r="B62" i="16" a="1"/>
  <c r="B62" i="16" s="1"/>
  <c r="C62" i="16" a="1"/>
  <c r="C62" i="16" s="1"/>
  <c r="E62" i="16" s="1"/>
  <c r="B63" i="16" a="1"/>
  <c r="B63" i="16" s="1"/>
  <c r="C63" i="16" a="1"/>
  <c r="C63" i="16" s="1"/>
  <c r="E63" i="16" s="1"/>
  <c r="B64" i="16" a="1"/>
  <c r="B64" i="16" s="1"/>
  <c r="D64" i="16" s="1"/>
  <c r="C64" i="16" a="1"/>
  <c r="C64" i="16" s="1"/>
  <c r="E64" i="16" s="1"/>
  <c r="B65" i="16" a="1"/>
  <c r="B65" i="16" s="1"/>
  <c r="C65" i="16" a="1"/>
  <c r="C65" i="16" s="1"/>
  <c r="E65" i="16" s="1"/>
  <c r="B66" i="16" a="1"/>
  <c r="B66" i="16" s="1"/>
  <c r="C66" i="16" a="1"/>
  <c r="C66" i="16" s="1"/>
  <c r="E66" i="16" s="1"/>
  <c r="B67" i="16" a="1"/>
  <c r="B67" i="16" s="1"/>
  <c r="C67" i="16" a="1"/>
  <c r="C67" i="16" s="1"/>
  <c r="E67" i="16" s="1"/>
  <c r="B68" i="16" a="1"/>
  <c r="B68" i="16" s="1"/>
  <c r="C68" i="16" a="1"/>
  <c r="C68" i="16" s="1"/>
  <c r="E68" i="16" s="1"/>
  <c r="B69" i="16" a="1"/>
  <c r="B69" i="16" s="1"/>
  <c r="C69" i="16" a="1"/>
  <c r="C69" i="16" s="1"/>
  <c r="E69" i="16" s="1"/>
  <c r="B70" i="16" a="1"/>
  <c r="B70" i="16" s="1"/>
  <c r="C70" i="16" a="1"/>
  <c r="C70" i="16" s="1"/>
  <c r="E70" i="16" s="1"/>
  <c r="B71" i="16" a="1"/>
  <c r="B71" i="16" s="1"/>
  <c r="C71" i="16" a="1"/>
  <c r="C71" i="16" s="1"/>
  <c r="E71" i="16" s="1"/>
  <c r="B72" i="16" a="1"/>
  <c r="B72" i="16" s="1"/>
  <c r="C72" i="16" a="1"/>
  <c r="C72" i="16" s="1"/>
  <c r="E72" i="16" s="1"/>
  <c r="B73" i="16" a="1"/>
  <c r="B73" i="16" s="1"/>
  <c r="C73" i="16" a="1"/>
  <c r="C73" i="16" s="1"/>
  <c r="E73" i="16" s="1"/>
  <c r="B74" i="16" a="1"/>
  <c r="B74" i="16" s="1"/>
  <c r="C74" i="16" a="1"/>
  <c r="C74" i="16" s="1"/>
  <c r="E74" i="16" s="1"/>
  <c r="B75" i="16" a="1"/>
  <c r="B75" i="16" s="1"/>
  <c r="C75" i="16" a="1"/>
  <c r="C75" i="16" s="1"/>
  <c r="E75" i="16" s="1"/>
  <c r="B76" i="16" a="1"/>
  <c r="B76" i="16" s="1"/>
  <c r="C76" i="16" a="1"/>
  <c r="C76" i="16" s="1"/>
  <c r="E76" i="16" s="1"/>
  <c r="B77" i="16" a="1"/>
  <c r="B77" i="16" s="1"/>
  <c r="C77" i="16" a="1"/>
  <c r="C77" i="16" s="1"/>
  <c r="E77" i="16" s="1"/>
  <c r="B78" i="16" a="1"/>
  <c r="B78" i="16" s="1"/>
  <c r="D78" i="16" s="1"/>
  <c r="C78" i="16" a="1"/>
  <c r="C78" i="16" s="1"/>
  <c r="E78" i="16" s="1"/>
  <c r="B79" i="16" a="1"/>
  <c r="B79" i="16" s="1"/>
  <c r="C79" i="16" a="1"/>
  <c r="C79" i="16" s="1"/>
  <c r="E79" i="16" s="1"/>
  <c r="B80" i="16" a="1"/>
  <c r="B80" i="16" s="1"/>
  <c r="D80" i="16" s="1"/>
  <c r="C80" i="16" a="1"/>
  <c r="C80" i="16" s="1"/>
  <c r="E80" i="16" s="1"/>
  <c r="B81" i="16" a="1"/>
  <c r="B81" i="16" s="1"/>
  <c r="C81" i="16" a="1"/>
  <c r="C81" i="16" s="1"/>
  <c r="E81" i="16" s="1"/>
  <c r="B82" i="16" a="1"/>
  <c r="B82" i="16" s="1"/>
  <c r="C82" i="16" a="1"/>
  <c r="C82" i="16" s="1"/>
  <c r="E82" i="16" s="1"/>
  <c r="B83" i="16" a="1"/>
  <c r="B83" i="16" s="1"/>
  <c r="C83" i="16" a="1"/>
  <c r="C83" i="16" s="1"/>
  <c r="E83" i="16" s="1"/>
  <c r="B84" i="16" a="1"/>
  <c r="B84" i="16" s="1"/>
  <c r="C84" i="16" a="1"/>
  <c r="C84" i="16" s="1"/>
  <c r="E84" i="16" s="1"/>
  <c r="B85" i="16" a="1"/>
  <c r="B85" i="16" s="1"/>
  <c r="C85" i="16" a="1"/>
  <c r="C85" i="16" s="1"/>
  <c r="E85" i="16" s="1"/>
  <c r="B86" i="16" a="1"/>
  <c r="B86" i="16" s="1"/>
  <c r="C86" i="16" a="1"/>
  <c r="C86" i="16" s="1"/>
  <c r="E86" i="16" s="1"/>
  <c r="B87" i="16" a="1"/>
  <c r="B87" i="16" s="1"/>
  <c r="C87" i="16" a="1"/>
  <c r="C87" i="16" s="1"/>
  <c r="E87" i="16" s="1"/>
  <c r="B88" i="16" a="1"/>
  <c r="B88" i="16" s="1"/>
  <c r="C88" i="16" a="1"/>
  <c r="C88" i="16" s="1"/>
  <c r="E88" i="16" s="1"/>
  <c r="B89" i="16" a="1"/>
  <c r="B89" i="16" s="1"/>
  <c r="C89" i="16" a="1"/>
  <c r="C89" i="16" s="1"/>
  <c r="E89" i="16" s="1"/>
  <c r="B90" i="16" a="1"/>
  <c r="B90" i="16" s="1"/>
  <c r="C90" i="16" a="1"/>
  <c r="C90" i="16" s="1"/>
  <c r="E90" i="16" s="1"/>
  <c r="B91" i="16" a="1"/>
  <c r="B91" i="16" s="1"/>
  <c r="C91" i="16" a="1"/>
  <c r="C91" i="16" s="1"/>
  <c r="E91" i="16" s="1"/>
  <c r="B92" i="16" a="1"/>
  <c r="B92" i="16" s="1"/>
  <c r="C92" i="16" a="1"/>
  <c r="C92" i="16" s="1"/>
  <c r="E92" i="16" s="1"/>
  <c r="B93" i="16" a="1"/>
  <c r="B93" i="16" s="1"/>
  <c r="C93" i="16" a="1"/>
  <c r="C93" i="16" s="1"/>
  <c r="E93" i="16" s="1"/>
  <c r="B94" i="16" a="1"/>
  <c r="B94" i="16" s="1"/>
  <c r="C94" i="16" a="1"/>
  <c r="C94" i="16" s="1"/>
  <c r="E94" i="16" s="1"/>
  <c r="B95" i="16" a="1"/>
  <c r="B95" i="16" s="1"/>
  <c r="C95" i="16" a="1"/>
  <c r="C95" i="16" s="1"/>
  <c r="E95" i="16" s="1"/>
  <c r="B96" i="16" a="1"/>
  <c r="B96" i="16" s="1"/>
  <c r="C96" i="16" a="1"/>
  <c r="C96" i="16" s="1"/>
  <c r="E96" i="16" s="1"/>
  <c r="B97" i="16" a="1"/>
  <c r="B97" i="16" s="1"/>
  <c r="C97" i="16" a="1"/>
  <c r="C97" i="16" s="1"/>
  <c r="E97" i="16" s="1"/>
  <c r="B98" i="16" a="1"/>
  <c r="B98" i="16" s="1"/>
  <c r="C98" i="16" a="1"/>
  <c r="C98" i="16" s="1"/>
  <c r="E98" i="16" s="1"/>
  <c r="B99" i="16" a="1"/>
  <c r="B99" i="16" s="1"/>
  <c r="C99" i="16" a="1"/>
  <c r="C99" i="16" s="1"/>
  <c r="E99" i="16" s="1"/>
  <c r="B100" i="16" a="1"/>
  <c r="B100" i="16" s="1"/>
  <c r="C100" i="16" a="1"/>
  <c r="C100" i="16" s="1"/>
  <c r="E100" i="16" s="1"/>
  <c r="B101" i="16" a="1"/>
  <c r="B101" i="16" s="1"/>
  <c r="C101" i="16" a="1"/>
  <c r="C101" i="16" s="1"/>
  <c r="E101" i="16" s="1"/>
  <c r="B102" i="16" a="1"/>
  <c r="B102" i="16" s="1"/>
  <c r="C102" i="16" a="1"/>
  <c r="C102" i="16" s="1"/>
  <c r="E102" i="16" s="1"/>
  <c r="B103" i="16" a="1"/>
  <c r="B103" i="16" s="1"/>
  <c r="C103" i="16" a="1"/>
  <c r="C103" i="16" s="1"/>
  <c r="E103" i="16" s="1"/>
  <c r="B104" i="16" a="1"/>
  <c r="B104" i="16" s="1"/>
  <c r="C104" i="16" a="1"/>
  <c r="C104" i="16" s="1"/>
  <c r="E104" i="16" s="1"/>
  <c r="B105" i="16" a="1"/>
  <c r="B105" i="16" s="1"/>
  <c r="C105" i="16" a="1"/>
  <c r="C105" i="16" s="1"/>
  <c r="E105" i="16" s="1"/>
  <c r="B106" i="16" a="1"/>
  <c r="B106" i="16" s="1"/>
  <c r="C106" i="16" a="1"/>
  <c r="C106" i="16" s="1"/>
  <c r="E106" i="16" s="1"/>
  <c r="B107" i="16" a="1"/>
  <c r="B107" i="16" s="1"/>
  <c r="C107" i="16" a="1"/>
  <c r="C107" i="16" s="1"/>
  <c r="E107" i="16" s="1"/>
  <c r="B108" i="16" a="1"/>
  <c r="B108" i="16" s="1"/>
  <c r="C108" i="16" a="1"/>
  <c r="C108" i="16" s="1"/>
  <c r="E108" i="16" s="1"/>
  <c r="B109" i="16" a="1"/>
  <c r="B109" i="16" s="1"/>
  <c r="C109" i="16" a="1"/>
  <c r="C109" i="16" s="1"/>
  <c r="E109" i="16" s="1"/>
  <c r="B110" i="16" a="1"/>
  <c r="B110" i="16" s="1"/>
  <c r="C110" i="16" a="1"/>
  <c r="C110" i="16" s="1"/>
  <c r="E110" i="16" s="1"/>
  <c r="B111" i="16" a="1"/>
  <c r="B111" i="16" s="1"/>
  <c r="C111" i="16" a="1"/>
  <c r="C111" i="16" s="1"/>
  <c r="E111" i="16" s="1"/>
  <c r="B112" i="16" a="1"/>
  <c r="B112" i="16" s="1"/>
  <c r="C112" i="16" a="1"/>
  <c r="C112" i="16" s="1"/>
  <c r="E112" i="16" s="1"/>
  <c r="B113" i="16" a="1"/>
  <c r="B113" i="16" s="1"/>
  <c r="C113" i="16" a="1"/>
  <c r="C113" i="16" s="1"/>
  <c r="E113" i="16" s="1"/>
  <c r="B114" i="16" a="1"/>
  <c r="B114" i="16" s="1"/>
  <c r="C114" i="16" a="1"/>
  <c r="C114" i="16" s="1"/>
  <c r="E114" i="16" s="1"/>
  <c r="B115" i="16" a="1"/>
  <c r="B115" i="16" s="1"/>
  <c r="C115" i="16" a="1"/>
  <c r="C115" i="16" s="1"/>
  <c r="E115" i="16" s="1"/>
  <c r="B116" i="16" a="1"/>
  <c r="B116" i="16" s="1"/>
  <c r="C116" i="16" a="1"/>
  <c r="C116" i="16" s="1"/>
  <c r="E116" i="16" s="1"/>
  <c r="B117" i="16" a="1"/>
  <c r="B117" i="16" s="1"/>
  <c r="C117" i="16" a="1"/>
  <c r="C117" i="16" s="1"/>
  <c r="E117" i="16" s="1"/>
  <c r="B118" i="16" a="1"/>
  <c r="B118" i="16" s="1"/>
  <c r="C118" i="16" a="1"/>
  <c r="C118" i="16" s="1"/>
  <c r="E118" i="16" s="1"/>
  <c r="B119" i="16" a="1"/>
  <c r="B119" i="16" s="1"/>
  <c r="C119" i="16" a="1"/>
  <c r="C119" i="16" s="1"/>
  <c r="E119" i="16" s="1"/>
  <c r="B120" i="16" a="1"/>
  <c r="B120" i="16" s="1"/>
  <c r="C120" i="16" a="1"/>
  <c r="C120" i="16" s="1"/>
  <c r="E120" i="16" s="1"/>
  <c r="B121" i="16" a="1"/>
  <c r="B121" i="16" s="1"/>
  <c r="C121" i="16" a="1"/>
  <c r="C121" i="16" s="1"/>
  <c r="E121" i="16" s="1"/>
  <c r="B122" i="16" a="1"/>
  <c r="B122" i="16" s="1"/>
  <c r="C122" i="16" a="1"/>
  <c r="C122" i="16" s="1"/>
  <c r="E122" i="16" s="1"/>
  <c r="B123" i="16" a="1"/>
  <c r="B123" i="16" s="1"/>
  <c r="C123" i="16" a="1"/>
  <c r="C123" i="16" s="1"/>
  <c r="E123" i="16" s="1"/>
  <c r="B124" i="16" a="1"/>
  <c r="B124" i="16" s="1"/>
  <c r="C124" i="16" a="1"/>
  <c r="C124" i="16" s="1"/>
  <c r="E124" i="16" s="1"/>
  <c r="B125" i="16" a="1"/>
  <c r="B125" i="16" s="1"/>
  <c r="C125" i="16" a="1"/>
  <c r="C125" i="16" s="1"/>
  <c r="E125" i="16" s="1"/>
  <c r="B126" i="16" a="1"/>
  <c r="B126" i="16" s="1"/>
  <c r="C126" i="16" a="1"/>
  <c r="C126" i="16" s="1"/>
  <c r="E126" i="16" s="1"/>
  <c r="B127" i="16" a="1"/>
  <c r="B127" i="16" s="1"/>
  <c r="C127" i="16" a="1"/>
  <c r="C127" i="16" s="1"/>
  <c r="E127" i="16" s="1"/>
  <c r="B128" i="16" a="1"/>
  <c r="B128" i="16" s="1"/>
  <c r="C128" i="16" a="1"/>
  <c r="C128" i="16" s="1"/>
  <c r="E128" i="16" s="1"/>
  <c r="B129" i="16" a="1"/>
  <c r="B129" i="16" s="1"/>
  <c r="C129" i="16" a="1"/>
  <c r="C129" i="16" s="1"/>
  <c r="E129" i="16" s="1"/>
  <c r="B130" i="16" a="1"/>
  <c r="B130" i="16" s="1"/>
  <c r="C130" i="16" a="1"/>
  <c r="C130" i="16" s="1"/>
  <c r="E130" i="16" s="1"/>
  <c r="B131" i="16" a="1"/>
  <c r="B131" i="16" s="1"/>
  <c r="C131" i="16" a="1"/>
  <c r="C131" i="16" s="1"/>
  <c r="E131" i="16" s="1"/>
  <c r="B132" i="16" a="1"/>
  <c r="B132" i="16" s="1"/>
  <c r="C132" i="16" a="1"/>
  <c r="C132" i="16" s="1"/>
  <c r="E132" i="16" s="1"/>
  <c r="B133" i="16" a="1"/>
  <c r="B133" i="16" s="1"/>
  <c r="C133" i="16" a="1"/>
  <c r="C133" i="16" s="1"/>
  <c r="E133" i="16" s="1"/>
  <c r="B134" i="16" a="1"/>
  <c r="B134" i="16" s="1"/>
  <c r="C134" i="16" a="1"/>
  <c r="C134" i="16" s="1"/>
  <c r="E134" i="16" s="1"/>
  <c r="B135" i="16" a="1"/>
  <c r="B135" i="16" s="1"/>
  <c r="C135" i="16" a="1"/>
  <c r="C135" i="16" s="1"/>
  <c r="E135" i="16" s="1"/>
  <c r="B136" i="16" a="1"/>
  <c r="B136" i="16" s="1"/>
  <c r="C136" i="16" a="1"/>
  <c r="C136" i="16" s="1"/>
  <c r="E136" i="16" s="1"/>
  <c r="B137" i="16" a="1"/>
  <c r="B137" i="16" s="1"/>
  <c r="C137" i="16" a="1"/>
  <c r="C137" i="16" s="1"/>
  <c r="E137" i="16" s="1"/>
  <c r="B138" i="16" a="1"/>
  <c r="B138" i="16" s="1"/>
  <c r="C138" i="16" a="1"/>
  <c r="C138" i="16" s="1"/>
  <c r="E138" i="16" s="1"/>
  <c r="B139" i="16" a="1"/>
  <c r="B139" i="16" s="1"/>
  <c r="C139" i="16" a="1"/>
  <c r="C139" i="16" s="1"/>
  <c r="E139" i="16" s="1"/>
  <c r="B140" i="16" a="1"/>
  <c r="B140" i="16" s="1"/>
  <c r="C140" i="16" a="1"/>
  <c r="C140" i="16" s="1"/>
  <c r="E140" i="16" s="1"/>
  <c r="B141" i="16" a="1"/>
  <c r="B141" i="16" s="1"/>
  <c r="C141" i="16" a="1"/>
  <c r="C141" i="16" s="1"/>
  <c r="E141" i="16" s="1"/>
  <c r="B142" i="16" a="1"/>
  <c r="B142" i="16" s="1"/>
  <c r="C142" i="16" a="1"/>
  <c r="C142" i="16" s="1"/>
  <c r="E142" i="16" s="1"/>
  <c r="B143" i="16" a="1"/>
  <c r="B143" i="16" s="1"/>
  <c r="C143" i="16" a="1"/>
  <c r="C143" i="16" s="1"/>
  <c r="E143" i="16" s="1"/>
  <c r="B144" i="16" a="1"/>
  <c r="B144" i="16" s="1"/>
  <c r="C144" i="16" a="1"/>
  <c r="C144" i="16" s="1"/>
  <c r="E144" i="16" s="1"/>
  <c r="B145" i="16" a="1"/>
  <c r="B145" i="16" s="1"/>
  <c r="C145" i="16" a="1"/>
  <c r="C145" i="16" s="1"/>
  <c r="E145" i="16" s="1"/>
  <c r="B146" i="16" a="1"/>
  <c r="B146" i="16" s="1"/>
  <c r="C146" i="16" a="1"/>
  <c r="C146" i="16" s="1"/>
  <c r="E146" i="16" s="1"/>
  <c r="B147" i="16" a="1"/>
  <c r="B147" i="16" s="1"/>
  <c r="C147" i="16" a="1"/>
  <c r="C147" i="16" s="1"/>
  <c r="E147" i="16" s="1"/>
  <c r="B148" i="16" a="1"/>
  <c r="B148" i="16" s="1"/>
  <c r="C148" i="16" a="1"/>
  <c r="C148" i="16" s="1"/>
  <c r="E148" i="16" s="1"/>
  <c r="B149" i="16" a="1"/>
  <c r="B149" i="16" s="1"/>
  <c r="C149" i="16" a="1"/>
  <c r="C149" i="16" s="1"/>
  <c r="E149" i="16" s="1"/>
  <c r="B150" i="16" a="1"/>
  <c r="B150" i="16" s="1"/>
  <c r="C150" i="16" a="1"/>
  <c r="C150" i="16" s="1"/>
  <c r="E150" i="16" s="1"/>
  <c r="B151" i="16" a="1"/>
  <c r="B151" i="16" s="1"/>
  <c r="C151" i="16" a="1"/>
  <c r="C151" i="16" s="1"/>
  <c r="E151" i="16" s="1"/>
  <c r="B152" i="16" a="1"/>
  <c r="B152" i="16" s="1"/>
  <c r="D152" i="16" s="1"/>
  <c r="C152" i="16" a="1"/>
  <c r="C152" i="16" s="1"/>
  <c r="E152" i="16" s="1"/>
  <c r="B153" i="16" a="1"/>
  <c r="B153" i="16" s="1"/>
  <c r="C153" i="16" a="1"/>
  <c r="C153" i="16" s="1"/>
  <c r="E153" i="16" s="1"/>
  <c r="B154" i="16" a="1"/>
  <c r="B154" i="16" s="1"/>
  <c r="C154" i="16" a="1"/>
  <c r="C154" i="16" s="1"/>
  <c r="E154" i="16" s="1"/>
  <c r="B155" i="16" a="1"/>
  <c r="B155" i="16" s="1"/>
  <c r="C155" i="16" a="1"/>
  <c r="C155" i="16" s="1"/>
  <c r="E155" i="16" s="1"/>
  <c r="B156" i="16" a="1"/>
  <c r="B156" i="16" s="1"/>
  <c r="C156" i="16" a="1"/>
  <c r="C156" i="16" s="1"/>
  <c r="E156" i="16" s="1"/>
  <c r="B157" i="16" a="1"/>
  <c r="B157" i="16" s="1"/>
  <c r="C157" i="16" a="1"/>
  <c r="C157" i="16" s="1"/>
  <c r="E157" i="16" s="1"/>
  <c r="B158" i="16" a="1"/>
  <c r="B158" i="16" s="1"/>
  <c r="C158" i="16" a="1"/>
  <c r="C158" i="16" s="1"/>
  <c r="E158" i="16" s="1"/>
  <c r="B159" i="16" a="1"/>
  <c r="B159" i="16" s="1"/>
  <c r="C159" i="16" a="1"/>
  <c r="C159" i="16" s="1"/>
  <c r="E159" i="16" s="1"/>
  <c r="B160" i="16" a="1"/>
  <c r="B160" i="16" s="1"/>
  <c r="C160" i="16" a="1"/>
  <c r="C160" i="16" s="1"/>
  <c r="E160" i="16" s="1"/>
  <c r="B161" i="16" a="1"/>
  <c r="B161" i="16" s="1"/>
  <c r="C161" i="16" a="1"/>
  <c r="C161" i="16" s="1"/>
  <c r="E161" i="16" s="1"/>
  <c r="B162" i="16" a="1"/>
  <c r="B162" i="16" s="1"/>
  <c r="C162" i="16" a="1"/>
  <c r="C162" i="16" s="1"/>
  <c r="E162" i="16" s="1"/>
  <c r="B163" i="16" a="1"/>
  <c r="B163" i="16" s="1"/>
  <c r="C163" i="16" a="1"/>
  <c r="C163" i="16" s="1"/>
  <c r="E163" i="16" s="1"/>
  <c r="B164" i="16" a="1"/>
  <c r="B164" i="16" s="1"/>
  <c r="C164" i="16" a="1"/>
  <c r="C164" i="16" s="1"/>
  <c r="E164" i="16" s="1"/>
  <c r="B165" i="16" a="1"/>
  <c r="B165" i="16" s="1"/>
  <c r="C165" i="16" a="1"/>
  <c r="C165" i="16" s="1"/>
  <c r="E165" i="16" s="1"/>
  <c r="B166" i="16" a="1"/>
  <c r="B166" i="16" s="1"/>
  <c r="C166" i="16" a="1"/>
  <c r="C166" i="16" s="1"/>
  <c r="E166" i="16" s="1"/>
  <c r="B167" i="16" a="1"/>
  <c r="B167" i="16" s="1"/>
  <c r="C167" i="16" a="1"/>
  <c r="C167" i="16" s="1"/>
  <c r="E167" i="16" s="1"/>
  <c r="B168" i="16" a="1"/>
  <c r="B168" i="16" s="1"/>
  <c r="C168" i="16" a="1"/>
  <c r="C168" i="16" s="1"/>
  <c r="E168" i="16" s="1"/>
  <c r="B169" i="16" a="1"/>
  <c r="B169" i="16" s="1"/>
  <c r="C169" i="16" a="1"/>
  <c r="C169" i="16" s="1"/>
  <c r="E169" i="16" s="1"/>
  <c r="B170" i="16" a="1"/>
  <c r="B170" i="16" s="1"/>
  <c r="C170" i="16" a="1"/>
  <c r="C170" i="16" s="1"/>
  <c r="E170" i="16" s="1"/>
  <c r="B171" i="16" a="1"/>
  <c r="B171" i="16" s="1"/>
  <c r="C171" i="16" a="1"/>
  <c r="C171" i="16" s="1"/>
  <c r="E171" i="16" s="1"/>
  <c r="B172" i="16" a="1"/>
  <c r="B172" i="16" s="1"/>
  <c r="C172" i="16" a="1"/>
  <c r="C172" i="16" s="1"/>
  <c r="E172" i="16" s="1"/>
  <c r="B173" i="16" a="1"/>
  <c r="B173" i="16" s="1"/>
  <c r="C173" i="16" a="1"/>
  <c r="C173" i="16" s="1"/>
  <c r="E173" i="16" s="1"/>
  <c r="B174" i="16" a="1"/>
  <c r="B174" i="16" s="1"/>
  <c r="C174" i="16" a="1"/>
  <c r="C174" i="16" s="1"/>
  <c r="E174" i="16" s="1"/>
  <c r="B175" i="16" a="1"/>
  <c r="B175" i="16" s="1"/>
  <c r="C175" i="16" a="1"/>
  <c r="C175" i="16" s="1"/>
  <c r="E175" i="16" s="1"/>
  <c r="B176" i="16" a="1"/>
  <c r="B176" i="16" s="1"/>
  <c r="D176" i="16" s="1"/>
  <c r="C176" i="16" a="1"/>
  <c r="C176" i="16" s="1"/>
  <c r="E176" i="16" s="1"/>
  <c r="B177" i="16" a="1"/>
  <c r="B177" i="16" s="1"/>
  <c r="C177" i="16" a="1"/>
  <c r="C177" i="16" s="1"/>
  <c r="E177" i="16" s="1"/>
  <c r="B178" i="16" a="1"/>
  <c r="B178" i="16" s="1"/>
  <c r="C178" i="16" a="1"/>
  <c r="C178" i="16" s="1"/>
  <c r="E178" i="16" s="1"/>
  <c r="B179" i="16" a="1"/>
  <c r="B179" i="16" s="1"/>
  <c r="C179" i="16" a="1"/>
  <c r="C179" i="16" s="1"/>
  <c r="E179" i="16" s="1"/>
  <c r="B180" i="16" a="1"/>
  <c r="B180" i="16" s="1"/>
  <c r="C180" i="16" a="1"/>
  <c r="C180" i="16" s="1"/>
  <c r="E180" i="16" s="1"/>
  <c r="B181" i="16" a="1"/>
  <c r="B181" i="16" s="1"/>
  <c r="C181" i="16" a="1"/>
  <c r="C181" i="16" s="1"/>
  <c r="E181" i="16" s="1"/>
  <c r="B182" i="16" a="1"/>
  <c r="B182" i="16" s="1"/>
  <c r="C182" i="16" a="1"/>
  <c r="C182" i="16" s="1"/>
  <c r="E182" i="16" s="1"/>
  <c r="B183" i="16" a="1"/>
  <c r="B183" i="16" s="1"/>
  <c r="C183" i="16" a="1"/>
  <c r="C183" i="16" s="1"/>
  <c r="E183" i="16" s="1"/>
  <c r="B184" i="16" a="1"/>
  <c r="B184" i="16" s="1"/>
  <c r="D184" i="16" s="1"/>
  <c r="C184" i="16" a="1"/>
  <c r="C184" i="16" s="1"/>
  <c r="E184" i="16" s="1"/>
  <c r="B185" i="16" a="1"/>
  <c r="B185" i="16" s="1"/>
  <c r="C185" i="16" a="1"/>
  <c r="C185" i="16" s="1"/>
  <c r="E185" i="16" s="1"/>
  <c r="B186" i="16" a="1"/>
  <c r="B186" i="16" s="1"/>
  <c r="C186" i="16" a="1"/>
  <c r="C186" i="16" s="1"/>
  <c r="E186" i="16" s="1"/>
  <c r="B187" i="16" a="1"/>
  <c r="B187" i="16" s="1"/>
  <c r="C187" i="16" a="1"/>
  <c r="C187" i="16" s="1"/>
  <c r="E187" i="16" s="1"/>
  <c r="B188" i="16" a="1"/>
  <c r="B188" i="16" s="1"/>
  <c r="C188" i="16" a="1"/>
  <c r="C188" i="16" s="1"/>
  <c r="E188" i="16" s="1"/>
  <c r="B189" i="16" a="1"/>
  <c r="B189" i="16" s="1"/>
  <c r="C189" i="16" a="1"/>
  <c r="C189" i="16" s="1"/>
  <c r="E189" i="16" s="1"/>
  <c r="B190" i="16" a="1"/>
  <c r="B190" i="16" s="1"/>
  <c r="C190" i="16" a="1"/>
  <c r="C190" i="16" s="1"/>
  <c r="E190" i="16" s="1"/>
  <c r="B191" i="16" a="1"/>
  <c r="B191" i="16" s="1"/>
  <c r="C191" i="16" a="1"/>
  <c r="C191" i="16" s="1"/>
  <c r="E191" i="16" s="1"/>
  <c r="B192" i="16" a="1"/>
  <c r="B192" i="16" s="1"/>
  <c r="C192" i="16" a="1"/>
  <c r="C192" i="16" s="1"/>
  <c r="E192" i="16" s="1"/>
  <c r="B193" i="16" a="1"/>
  <c r="B193" i="16" s="1"/>
  <c r="C193" i="16" a="1"/>
  <c r="C193" i="16" s="1"/>
  <c r="E193" i="16" s="1"/>
  <c r="B194" i="16" a="1"/>
  <c r="B194" i="16" s="1"/>
  <c r="C194" i="16" a="1"/>
  <c r="C194" i="16" s="1"/>
  <c r="E194" i="16" s="1"/>
  <c r="B195" i="16" a="1"/>
  <c r="B195" i="16" s="1"/>
  <c r="C195" i="16" a="1"/>
  <c r="C195" i="16" s="1"/>
  <c r="E195" i="16" s="1"/>
  <c r="B196" i="16" a="1"/>
  <c r="B196" i="16" s="1"/>
  <c r="C196" i="16" a="1"/>
  <c r="C196" i="16" s="1"/>
  <c r="E196" i="16" s="1"/>
  <c r="B197" i="16" a="1"/>
  <c r="B197" i="16" s="1"/>
  <c r="C197" i="16" a="1"/>
  <c r="C197" i="16" s="1"/>
  <c r="E197" i="16" s="1"/>
  <c r="B198" i="16" a="1"/>
  <c r="B198" i="16" s="1"/>
  <c r="C198" i="16" a="1"/>
  <c r="C198" i="16" s="1"/>
  <c r="E198" i="16" s="1"/>
  <c r="B199" i="16" a="1"/>
  <c r="B199" i="16" s="1"/>
  <c r="C199" i="16" a="1"/>
  <c r="C199" i="16" s="1"/>
  <c r="E199" i="16" s="1"/>
  <c r="B200" i="16" a="1"/>
  <c r="B200" i="16" s="1"/>
  <c r="C200" i="16" a="1"/>
  <c r="C200" i="16" s="1"/>
  <c r="E200" i="16" s="1"/>
  <c r="B201" i="16" a="1"/>
  <c r="B201" i="16" s="1"/>
  <c r="C201" i="16" a="1"/>
  <c r="C201" i="16" s="1"/>
  <c r="E201" i="16" s="1"/>
  <c r="B202" i="16" a="1"/>
  <c r="B202" i="16" s="1"/>
  <c r="C202" i="16" a="1"/>
  <c r="C202" i="16" s="1"/>
  <c r="E202" i="16" s="1"/>
  <c r="B203" i="16" a="1"/>
  <c r="B203" i="16" s="1"/>
  <c r="C203" i="16" a="1"/>
  <c r="C203" i="16" s="1"/>
  <c r="E203" i="16" s="1"/>
  <c r="B204" i="16" a="1"/>
  <c r="B204" i="16" s="1"/>
  <c r="C204" i="16" a="1"/>
  <c r="C204" i="16" s="1"/>
  <c r="E204" i="16" s="1"/>
  <c r="B205" i="16" a="1"/>
  <c r="B205" i="16" s="1"/>
  <c r="C205" i="16" a="1"/>
  <c r="C205" i="16" s="1"/>
  <c r="E205" i="16" s="1"/>
  <c r="B206" i="16" a="1"/>
  <c r="B206" i="16" s="1"/>
  <c r="C206" i="16" a="1"/>
  <c r="C206" i="16" s="1"/>
  <c r="E206" i="16" s="1"/>
  <c r="B207" i="16" a="1"/>
  <c r="B207" i="16" s="1"/>
  <c r="C207" i="16" a="1"/>
  <c r="C207" i="16" s="1"/>
  <c r="E207" i="16" s="1"/>
  <c r="B208" i="16" a="1"/>
  <c r="B208" i="16" s="1"/>
  <c r="C208" i="16" a="1"/>
  <c r="C208" i="16" s="1"/>
  <c r="E208" i="16" s="1"/>
  <c r="B209" i="16" a="1"/>
  <c r="B209" i="16" s="1"/>
  <c r="C209" i="16" a="1"/>
  <c r="C209" i="16" s="1"/>
  <c r="E209" i="16" s="1"/>
  <c r="B210" i="16" a="1"/>
  <c r="B210" i="16" s="1"/>
  <c r="C210" i="16" a="1"/>
  <c r="C210" i="16" s="1"/>
  <c r="E210" i="16" s="1"/>
  <c r="B211" i="16" a="1"/>
  <c r="B211" i="16" s="1"/>
  <c r="C211" i="16" a="1"/>
  <c r="C211" i="16" s="1"/>
  <c r="E211" i="16" s="1"/>
  <c r="B212" i="16" a="1"/>
  <c r="B212" i="16" s="1"/>
  <c r="C212" i="16" a="1"/>
  <c r="C212" i="16" s="1"/>
  <c r="E212" i="16" s="1"/>
  <c r="B213" i="16" a="1"/>
  <c r="B213" i="16" s="1"/>
  <c r="C213" i="16" a="1"/>
  <c r="C213" i="16" s="1"/>
  <c r="E213" i="16" s="1"/>
  <c r="B214" i="16" a="1"/>
  <c r="B214" i="16" s="1"/>
  <c r="D214" i="16" s="1"/>
  <c r="C214" i="16" a="1"/>
  <c r="C214" i="16" s="1"/>
  <c r="E214" i="16" s="1"/>
  <c r="B215" i="16" a="1"/>
  <c r="B215" i="16" s="1"/>
  <c r="C215" i="16" a="1"/>
  <c r="C215" i="16" s="1"/>
  <c r="E215" i="16" s="1"/>
  <c r="B216" i="16" a="1"/>
  <c r="B216" i="16" s="1"/>
  <c r="C216" i="16" a="1"/>
  <c r="C216" i="16" s="1"/>
  <c r="E216" i="16" s="1"/>
  <c r="B217" i="16" a="1"/>
  <c r="B217" i="16" s="1"/>
  <c r="C217" i="16" a="1"/>
  <c r="C217" i="16" s="1"/>
  <c r="E217" i="16" s="1"/>
  <c r="B218" i="16" a="1"/>
  <c r="B218" i="16" s="1"/>
  <c r="C218" i="16" a="1"/>
  <c r="C218" i="16" s="1"/>
  <c r="E218" i="16" s="1"/>
  <c r="B219" i="16" a="1"/>
  <c r="B219" i="16" s="1"/>
  <c r="C219" i="16" a="1"/>
  <c r="C219" i="16" s="1"/>
  <c r="E219" i="16" s="1"/>
  <c r="B220" i="16" a="1"/>
  <c r="B220" i="16" s="1"/>
  <c r="C220" i="16" a="1"/>
  <c r="C220" i="16" s="1"/>
  <c r="E220" i="16" s="1"/>
  <c r="B221" i="16" a="1"/>
  <c r="B221" i="16" s="1"/>
  <c r="C221" i="16" a="1"/>
  <c r="C221" i="16" s="1"/>
  <c r="E221" i="16" s="1"/>
  <c r="B222" i="16" a="1"/>
  <c r="B222" i="16" s="1"/>
  <c r="D222" i="16" s="1"/>
  <c r="C222" i="16" a="1"/>
  <c r="C222" i="16" s="1"/>
  <c r="E222" i="16" s="1"/>
  <c r="B223" i="16" a="1"/>
  <c r="B223" i="16" s="1"/>
  <c r="C223" i="16" a="1"/>
  <c r="C223" i="16" s="1"/>
  <c r="E223" i="16" s="1"/>
  <c r="B224" i="16" a="1"/>
  <c r="B224" i="16" s="1"/>
  <c r="C224" i="16" a="1"/>
  <c r="C224" i="16" s="1"/>
  <c r="E224" i="16" s="1"/>
  <c r="B225" i="16" a="1"/>
  <c r="B225" i="16" s="1"/>
  <c r="C225" i="16" a="1"/>
  <c r="C225" i="16" s="1"/>
  <c r="E225" i="16" s="1"/>
  <c r="B226" i="16" a="1"/>
  <c r="B226" i="16" s="1"/>
  <c r="C226" i="16" a="1"/>
  <c r="C226" i="16" s="1"/>
  <c r="E226" i="16" s="1"/>
  <c r="B227" i="16" a="1"/>
  <c r="B227" i="16" s="1"/>
  <c r="C227" i="16" a="1"/>
  <c r="C227" i="16" s="1"/>
  <c r="E227" i="16" s="1"/>
  <c r="B228" i="16" a="1"/>
  <c r="B228" i="16" s="1"/>
  <c r="C228" i="16" a="1"/>
  <c r="C228" i="16" s="1"/>
  <c r="E228" i="16" s="1"/>
  <c r="B229" i="16" a="1"/>
  <c r="B229" i="16" s="1"/>
  <c r="C229" i="16" a="1"/>
  <c r="C229" i="16" s="1"/>
  <c r="E229" i="16" s="1"/>
  <c r="B230" i="16" a="1"/>
  <c r="B230" i="16" s="1"/>
  <c r="C230" i="16" a="1"/>
  <c r="C230" i="16" s="1"/>
  <c r="E230" i="16" s="1"/>
  <c r="B231" i="16" a="1"/>
  <c r="B231" i="16" s="1"/>
  <c r="C231" i="16" a="1"/>
  <c r="C231" i="16" s="1"/>
  <c r="E231" i="16" s="1"/>
  <c r="B232" i="16" a="1"/>
  <c r="B232" i="16" s="1"/>
  <c r="C232" i="16" a="1"/>
  <c r="C232" i="16" s="1"/>
  <c r="E232" i="16" s="1"/>
  <c r="B233" i="16" a="1"/>
  <c r="B233" i="16" s="1"/>
  <c r="C233" i="16" a="1"/>
  <c r="C233" i="16" s="1"/>
  <c r="E233" i="16" s="1"/>
  <c r="B234" i="16" a="1"/>
  <c r="B234" i="16" s="1"/>
  <c r="C234" i="16" a="1"/>
  <c r="C234" i="16" s="1"/>
  <c r="E234" i="16" s="1"/>
  <c r="B235" i="16" a="1"/>
  <c r="B235" i="16" s="1"/>
  <c r="C235" i="16" a="1"/>
  <c r="C235" i="16" s="1"/>
  <c r="E235" i="16" s="1"/>
  <c r="B236" i="16" a="1"/>
  <c r="B236" i="16" s="1"/>
  <c r="C236" i="16" a="1"/>
  <c r="C236" i="16" s="1"/>
  <c r="E236" i="16" s="1"/>
  <c r="B237" i="16" a="1"/>
  <c r="B237" i="16" s="1"/>
  <c r="C237" i="16" a="1"/>
  <c r="C237" i="16" s="1"/>
  <c r="E237" i="16" s="1"/>
  <c r="B238" i="16" a="1"/>
  <c r="B238" i="16" s="1"/>
  <c r="C238" i="16" a="1"/>
  <c r="C238" i="16" s="1"/>
  <c r="E238" i="16" s="1"/>
  <c r="B239" i="16" a="1"/>
  <c r="B239" i="16" s="1"/>
  <c r="C239" i="16" a="1"/>
  <c r="C239" i="16" s="1"/>
  <c r="E239" i="16" s="1"/>
  <c r="B240" i="16" a="1"/>
  <c r="B240" i="16" s="1"/>
  <c r="C240" i="16" a="1"/>
  <c r="C240" i="16" s="1"/>
  <c r="E240" i="16" s="1"/>
  <c r="B241" i="16" a="1"/>
  <c r="B241" i="16" s="1"/>
  <c r="C241" i="16" a="1"/>
  <c r="C241" i="16" s="1"/>
  <c r="E241" i="16" s="1"/>
  <c r="B242" i="16" a="1"/>
  <c r="B242" i="16" s="1"/>
  <c r="C242" i="16" a="1"/>
  <c r="C242" i="16" s="1"/>
  <c r="E242" i="16" s="1"/>
  <c r="B243" i="16" a="1"/>
  <c r="B243" i="16" s="1"/>
  <c r="C243" i="16" a="1"/>
  <c r="C243" i="16" s="1"/>
  <c r="E243" i="16" s="1"/>
  <c r="B244" i="16" a="1"/>
  <c r="B244" i="16" s="1"/>
  <c r="C244" i="16" a="1"/>
  <c r="C244" i="16" s="1"/>
  <c r="E244" i="16" s="1"/>
  <c r="B245" i="16" a="1"/>
  <c r="B245" i="16" s="1"/>
  <c r="C245" i="16" a="1"/>
  <c r="C245" i="16" s="1"/>
  <c r="E245" i="16" s="1"/>
  <c r="B246" i="16" a="1"/>
  <c r="B246" i="16" s="1"/>
  <c r="C246" i="16" a="1"/>
  <c r="C246" i="16" s="1"/>
  <c r="E246" i="16" s="1"/>
  <c r="B247" i="16" a="1"/>
  <c r="B247" i="16" s="1"/>
  <c r="C247" i="16" a="1"/>
  <c r="C247" i="16" s="1"/>
  <c r="E247" i="16" s="1"/>
  <c r="B248" i="16" a="1"/>
  <c r="B248" i="16" s="1"/>
  <c r="C248" i="16" a="1"/>
  <c r="C248" i="16" s="1"/>
  <c r="E248" i="16" s="1"/>
  <c r="B249" i="16" a="1"/>
  <c r="B249" i="16" s="1"/>
  <c r="C249" i="16" a="1"/>
  <c r="C249" i="16" s="1"/>
  <c r="E249" i="16" s="1"/>
  <c r="B250" i="16" a="1"/>
  <c r="B250" i="16" s="1"/>
  <c r="C250" i="16" a="1"/>
  <c r="C250" i="16" s="1"/>
  <c r="E250" i="16" s="1"/>
  <c r="B251" i="16" a="1"/>
  <c r="B251" i="16" s="1"/>
  <c r="C251" i="16" a="1"/>
  <c r="C251" i="16" s="1"/>
  <c r="E251" i="16" s="1"/>
  <c r="B252" i="16" a="1"/>
  <c r="B252" i="16" s="1"/>
  <c r="C252" i="16" a="1"/>
  <c r="C252" i="16" s="1"/>
  <c r="E252" i="16" s="1"/>
  <c r="B253" i="16" a="1"/>
  <c r="B253" i="16" s="1"/>
  <c r="C253" i="16" a="1"/>
  <c r="C253" i="16" s="1"/>
  <c r="E253" i="16" s="1"/>
  <c r="B254" i="16" a="1"/>
  <c r="B254" i="16" s="1"/>
  <c r="C254" i="16" a="1"/>
  <c r="C254" i="16" s="1"/>
  <c r="E254" i="16" s="1"/>
  <c r="B255" i="16" a="1"/>
  <c r="B255" i="16" s="1"/>
  <c r="C255" i="16" a="1"/>
  <c r="C255" i="16" s="1"/>
  <c r="E255" i="16" s="1"/>
  <c r="B256" i="16" a="1"/>
  <c r="B256" i="16" s="1"/>
  <c r="C256" i="16" a="1"/>
  <c r="C256" i="16" s="1"/>
  <c r="E256" i="16" s="1"/>
  <c r="B257" i="16" a="1"/>
  <c r="B257" i="16" s="1"/>
  <c r="C257" i="16" a="1"/>
  <c r="C257" i="16" s="1"/>
  <c r="E257" i="16" s="1"/>
  <c r="B258" i="16" a="1"/>
  <c r="B258" i="16" s="1"/>
  <c r="C258" i="16" a="1"/>
  <c r="C258" i="16" s="1"/>
  <c r="E258" i="16" s="1"/>
  <c r="B259" i="16" a="1"/>
  <c r="B259" i="16" s="1"/>
  <c r="C259" i="16" a="1"/>
  <c r="C259" i="16" s="1"/>
  <c r="E259" i="16" s="1"/>
  <c r="B260" i="16" a="1"/>
  <c r="B260" i="16" s="1"/>
  <c r="C260" i="16" a="1"/>
  <c r="C260" i="16" s="1"/>
  <c r="E260" i="16" s="1"/>
  <c r="B261" i="16" a="1"/>
  <c r="B261" i="16" s="1"/>
  <c r="C261" i="16" a="1"/>
  <c r="C261" i="16" s="1"/>
  <c r="E261" i="16" s="1"/>
  <c r="B262" i="16" a="1"/>
  <c r="B262" i="16" s="1"/>
  <c r="C262" i="16" a="1"/>
  <c r="C262" i="16" s="1"/>
  <c r="E262" i="16" s="1"/>
  <c r="B263" i="16" a="1"/>
  <c r="B263" i="16" s="1"/>
  <c r="C263" i="16" a="1"/>
  <c r="C263" i="16" s="1"/>
  <c r="E263" i="16" s="1"/>
  <c r="B264" i="16" a="1"/>
  <c r="B264" i="16" s="1"/>
  <c r="C264" i="16" a="1"/>
  <c r="C264" i="16" s="1"/>
  <c r="E264" i="16" s="1"/>
  <c r="B265" i="16" a="1"/>
  <c r="B265" i="16" s="1"/>
  <c r="C265" i="16" a="1"/>
  <c r="C265" i="16" s="1"/>
  <c r="E265" i="16" s="1"/>
  <c r="B266" i="16" a="1"/>
  <c r="B266" i="16" s="1"/>
  <c r="C266" i="16" a="1"/>
  <c r="C266" i="16" s="1"/>
  <c r="E266" i="16" s="1"/>
  <c r="B267" i="16" a="1"/>
  <c r="B267" i="16" s="1"/>
  <c r="C267" i="16" a="1"/>
  <c r="C267" i="16" s="1"/>
  <c r="E267" i="16" s="1"/>
  <c r="B268" i="16" a="1"/>
  <c r="B268" i="16" s="1"/>
  <c r="C268" i="16" a="1"/>
  <c r="C268" i="16" s="1"/>
  <c r="E268" i="16" s="1"/>
  <c r="B269" i="16" a="1"/>
  <c r="B269" i="16" s="1"/>
  <c r="C269" i="16" a="1"/>
  <c r="C269" i="16" s="1"/>
  <c r="E269" i="16" s="1"/>
  <c r="B270" i="16" a="1"/>
  <c r="B270" i="16" s="1"/>
  <c r="C270" i="16" a="1"/>
  <c r="C270" i="16" s="1"/>
  <c r="E270" i="16" s="1"/>
  <c r="B271" i="16" a="1"/>
  <c r="B271" i="16" s="1"/>
  <c r="C271" i="16" a="1"/>
  <c r="C271" i="16" s="1"/>
  <c r="E271" i="16" s="1"/>
  <c r="B272" i="16" a="1"/>
  <c r="B272" i="16" s="1"/>
  <c r="C272" i="16" a="1"/>
  <c r="C272" i="16" s="1"/>
  <c r="E272" i="16" s="1"/>
  <c r="B273" i="16" a="1"/>
  <c r="B273" i="16" s="1"/>
  <c r="C273" i="16" a="1"/>
  <c r="C273" i="16" s="1"/>
  <c r="E273" i="16" s="1"/>
  <c r="B274" i="16" a="1"/>
  <c r="B274" i="16" s="1"/>
  <c r="C274" i="16" a="1"/>
  <c r="C274" i="16" s="1"/>
  <c r="E274" i="16" s="1"/>
  <c r="B275" i="16" a="1"/>
  <c r="B275" i="16" s="1"/>
  <c r="C275" i="16" a="1"/>
  <c r="C275" i="16" s="1"/>
  <c r="E275" i="16" s="1"/>
  <c r="B276" i="16" a="1"/>
  <c r="B276" i="16" s="1"/>
  <c r="C276" i="16" a="1"/>
  <c r="C276" i="16" s="1"/>
  <c r="E276" i="16" s="1"/>
  <c r="B277" i="16" a="1"/>
  <c r="B277" i="16" s="1"/>
  <c r="C277" i="16" a="1"/>
  <c r="C277" i="16" s="1"/>
  <c r="E277" i="16" s="1"/>
  <c r="B278" i="16" a="1"/>
  <c r="B278" i="16" s="1"/>
  <c r="C278" i="16" a="1"/>
  <c r="C278" i="16" s="1"/>
  <c r="E278" i="16" s="1"/>
  <c r="B279" i="16" a="1"/>
  <c r="B279" i="16" s="1"/>
  <c r="C279" i="16" a="1"/>
  <c r="C279" i="16" s="1"/>
  <c r="E279" i="16" s="1"/>
  <c r="B280" i="16" a="1"/>
  <c r="B280" i="16" s="1"/>
  <c r="C280" i="16" a="1"/>
  <c r="C280" i="16" s="1"/>
  <c r="E280" i="16" s="1"/>
  <c r="B281" i="16" a="1"/>
  <c r="B281" i="16" s="1"/>
  <c r="C281" i="16" a="1"/>
  <c r="C281" i="16" s="1"/>
  <c r="E281" i="16" s="1"/>
  <c r="B282" i="16" a="1"/>
  <c r="B282" i="16" s="1"/>
  <c r="C282" i="16" a="1"/>
  <c r="C282" i="16" s="1"/>
  <c r="E282" i="16" s="1"/>
  <c r="B283" i="16" a="1"/>
  <c r="B283" i="16" s="1"/>
  <c r="C283" i="16" a="1"/>
  <c r="C283" i="16" s="1"/>
  <c r="E283" i="16" s="1"/>
  <c r="B284" i="16" a="1"/>
  <c r="B284" i="16" s="1"/>
  <c r="C284" i="16" a="1"/>
  <c r="C284" i="16" s="1"/>
  <c r="E284" i="16" s="1"/>
  <c r="B285" i="16" a="1"/>
  <c r="B285" i="16" s="1"/>
  <c r="C285" i="16" a="1"/>
  <c r="C285" i="16" s="1"/>
  <c r="E285" i="16" s="1"/>
  <c r="B286" i="16" a="1"/>
  <c r="B286" i="16" s="1"/>
  <c r="C286" i="16" a="1"/>
  <c r="C286" i="16" s="1"/>
  <c r="E286" i="16" s="1"/>
  <c r="B287" i="16" a="1"/>
  <c r="B287" i="16" s="1"/>
  <c r="C287" i="16" a="1"/>
  <c r="C287" i="16" s="1"/>
  <c r="E287" i="16" s="1"/>
  <c r="B288" i="16" a="1"/>
  <c r="B288" i="16" s="1"/>
  <c r="C288" i="16" a="1"/>
  <c r="C288" i="16" s="1"/>
  <c r="E288" i="16" s="1"/>
  <c r="B289" i="16" a="1"/>
  <c r="B289" i="16" s="1"/>
  <c r="C289" i="16" a="1"/>
  <c r="C289" i="16" s="1"/>
  <c r="E289" i="16" s="1"/>
  <c r="B290" i="16" a="1"/>
  <c r="B290" i="16" s="1"/>
  <c r="C290" i="16" a="1"/>
  <c r="C290" i="16" s="1"/>
  <c r="E290" i="16" s="1"/>
  <c r="B291" i="16" a="1"/>
  <c r="B291" i="16" s="1"/>
  <c r="C291" i="16" a="1"/>
  <c r="C291" i="16" s="1"/>
  <c r="E291" i="16" s="1"/>
  <c r="B292" i="16" a="1"/>
  <c r="B292" i="16" s="1"/>
  <c r="C292" i="16" a="1"/>
  <c r="C292" i="16" s="1"/>
  <c r="E292" i="16" s="1"/>
  <c r="B293" i="16" a="1"/>
  <c r="B293" i="16" s="1"/>
  <c r="C293" i="16" a="1"/>
  <c r="C293" i="16" s="1"/>
  <c r="E293" i="16" s="1"/>
  <c r="B294" i="16" a="1"/>
  <c r="B294" i="16" s="1"/>
  <c r="C294" i="16" a="1"/>
  <c r="C294" i="16" s="1"/>
  <c r="E294" i="16" s="1"/>
  <c r="B295" i="16" a="1"/>
  <c r="B295" i="16" s="1"/>
  <c r="C295" i="16" a="1"/>
  <c r="C295" i="16" s="1"/>
  <c r="E295" i="16" s="1"/>
  <c r="B296" i="16" a="1"/>
  <c r="B296" i="16" s="1"/>
  <c r="C296" i="16" a="1"/>
  <c r="C296" i="16" s="1"/>
  <c r="E296" i="16" s="1"/>
  <c r="C14" i="16" a="1"/>
  <c r="C14" i="16" s="1"/>
  <c r="B14" i="16" a="1"/>
  <c r="B14" i="16" s="1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2" i="15"/>
  <c r="B3" i="15"/>
  <c r="C3" i="15"/>
  <c r="E3" i="15" s="1"/>
  <c r="D3" i="15"/>
  <c r="B4" i="15"/>
  <c r="F4" i="15" s="1"/>
  <c r="C4" i="15"/>
  <c r="E4" i="15" s="1"/>
  <c r="D4" i="15"/>
  <c r="B5" i="15"/>
  <c r="C5" i="15"/>
  <c r="E5" i="15" s="1"/>
  <c r="D5" i="15"/>
  <c r="F5" i="15"/>
  <c r="B6" i="15"/>
  <c r="C6" i="15"/>
  <c r="E6" i="15" s="1"/>
  <c r="D6" i="15"/>
  <c r="B7" i="15"/>
  <c r="C7" i="15"/>
  <c r="E7" i="15" s="1"/>
  <c r="D7" i="15"/>
  <c r="B8" i="15"/>
  <c r="C8" i="15"/>
  <c r="E8" i="15" s="1"/>
  <c r="D8" i="15"/>
  <c r="F8" i="15"/>
  <c r="B9" i="15"/>
  <c r="C9" i="15"/>
  <c r="E9" i="15" s="1"/>
  <c r="D9" i="15"/>
  <c r="B10" i="15"/>
  <c r="C10" i="15"/>
  <c r="E10" i="15" s="1"/>
  <c r="D10" i="15"/>
  <c r="B11" i="15"/>
  <c r="F11" i="15" s="1"/>
  <c r="C11" i="15"/>
  <c r="D11" i="15"/>
  <c r="E11" i="15"/>
  <c r="B12" i="15"/>
  <c r="F12" i="15" s="1"/>
  <c r="C12" i="15"/>
  <c r="E12" i="15" s="1"/>
  <c r="D12" i="15"/>
  <c r="B13" i="15"/>
  <c r="C13" i="15"/>
  <c r="E13" i="15" s="1"/>
  <c r="D13" i="15"/>
  <c r="B14" i="15"/>
  <c r="C14" i="15"/>
  <c r="E14" i="15" s="1"/>
  <c r="D14" i="15"/>
  <c r="F14" i="15" s="1"/>
  <c r="B15" i="15"/>
  <c r="C15" i="15"/>
  <c r="D15" i="15"/>
  <c r="E15" i="15"/>
  <c r="B16" i="15"/>
  <c r="C16" i="15"/>
  <c r="E16" i="15" s="1"/>
  <c r="D16" i="15"/>
  <c r="B17" i="15"/>
  <c r="C17" i="15"/>
  <c r="D17" i="15"/>
  <c r="E17" i="15"/>
  <c r="F17" i="15"/>
  <c r="B18" i="15"/>
  <c r="C18" i="15"/>
  <c r="E18" i="15" s="1"/>
  <c r="D18" i="15"/>
  <c r="B19" i="15"/>
  <c r="C19" i="15"/>
  <c r="E19" i="15" s="1"/>
  <c r="D19" i="15"/>
  <c r="B20" i="15"/>
  <c r="F20" i="15" s="1"/>
  <c r="C20" i="15"/>
  <c r="E20" i="15" s="1"/>
  <c r="D20" i="15"/>
  <c r="B21" i="15"/>
  <c r="C21" i="15"/>
  <c r="D21" i="15"/>
  <c r="E21" i="15"/>
  <c r="B22" i="15"/>
  <c r="C22" i="15"/>
  <c r="E22" i="15" s="1"/>
  <c r="D22" i="15"/>
  <c r="B23" i="15"/>
  <c r="C23" i="15"/>
  <c r="E23" i="15" s="1"/>
  <c r="D23" i="15"/>
  <c r="B24" i="15"/>
  <c r="C24" i="15"/>
  <c r="D24" i="15"/>
  <c r="E24" i="15"/>
  <c r="B25" i="15"/>
  <c r="C25" i="15"/>
  <c r="E25" i="15" s="1"/>
  <c r="D25" i="15"/>
  <c r="B26" i="15"/>
  <c r="C26" i="15"/>
  <c r="E26" i="15" s="1"/>
  <c r="D26" i="15"/>
  <c r="B27" i="15"/>
  <c r="F27" i="15" s="1"/>
  <c r="C27" i="15"/>
  <c r="E27" i="15" s="1"/>
  <c r="D27" i="15"/>
  <c r="B28" i="15"/>
  <c r="C28" i="15"/>
  <c r="E28" i="15" s="1"/>
  <c r="D28" i="15"/>
  <c r="B29" i="15"/>
  <c r="C29" i="15"/>
  <c r="E29" i="15" s="1"/>
  <c r="D29" i="15"/>
  <c r="B30" i="15"/>
  <c r="F30" i="15" s="1"/>
  <c r="C30" i="15"/>
  <c r="E30" i="15" s="1"/>
  <c r="D30" i="15"/>
  <c r="B31" i="15"/>
  <c r="C31" i="15"/>
  <c r="E31" i="15" s="1"/>
  <c r="D31" i="15"/>
  <c r="B32" i="15"/>
  <c r="C32" i="15"/>
  <c r="E32" i="15" s="1"/>
  <c r="D32" i="15"/>
  <c r="B33" i="15"/>
  <c r="C33" i="15"/>
  <c r="D33" i="15"/>
  <c r="E33" i="15"/>
  <c r="B34" i="15"/>
  <c r="C34" i="15"/>
  <c r="E34" i="15" s="1"/>
  <c r="D34" i="15"/>
  <c r="F34" i="15" s="1"/>
  <c r="B35" i="15"/>
  <c r="C35" i="15"/>
  <c r="E35" i="15" s="1"/>
  <c r="D35" i="15"/>
  <c r="B36" i="15"/>
  <c r="C36" i="15"/>
  <c r="D36" i="15"/>
  <c r="E36" i="15"/>
  <c r="F36" i="15"/>
  <c r="B37" i="15"/>
  <c r="C37" i="15"/>
  <c r="E37" i="15" s="1"/>
  <c r="D37" i="15"/>
  <c r="B38" i="15"/>
  <c r="C38" i="15"/>
  <c r="E38" i="15" s="1"/>
  <c r="D38" i="15"/>
  <c r="B39" i="15"/>
  <c r="F39" i="15" s="1"/>
  <c r="C39" i="15"/>
  <c r="E39" i="15" s="1"/>
  <c r="D39" i="15"/>
  <c r="B40" i="15"/>
  <c r="F40" i="15" s="1"/>
  <c r="C40" i="15"/>
  <c r="E40" i="15" s="1"/>
  <c r="D40" i="15"/>
  <c r="B41" i="15"/>
  <c r="F41" i="15" s="1"/>
  <c r="C41" i="15"/>
  <c r="E41" i="15" s="1"/>
  <c r="D41" i="15"/>
  <c r="B42" i="15"/>
  <c r="F42" i="15" s="1"/>
  <c r="C42" i="15"/>
  <c r="E42" i="15" s="1"/>
  <c r="D42" i="15"/>
  <c r="B43" i="15"/>
  <c r="C43" i="15"/>
  <c r="E43" i="15" s="1"/>
  <c r="D43" i="15"/>
  <c r="F43" i="15" s="1"/>
  <c r="B44" i="15"/>
  <c r="C44" i="15"/>
  <c r="E44" i="15" s="1"/>
  <c r="D44" i="15"/>
  <c r="B45" i="15"/>
  <c r="C45" i="15"/>
  <c r="E45" i="15" s="1"/>
  <c r="D45" i="15"/>
  <c r="B46" i="15"/>
  <c r="F46" i="15" s="1"/>
  <c r="C46" i="15"/>
  <c r="E46" i="15" s="1"/>
  <c r="D46" i="15"/>
  <c r="B47" i="15"/>
  <c r="C47" i="15"/>
  <c r="E47" i="15" s="1"/>
  <c r="D47" i="15"/>
  <c r="B48" i="15"/>
  <c r="C48" i="15"/>
  <c r="E48" i="15" s="1"/>
  <c r="D48" i="15"/>
  <c r="B49" i="15"/>
  <c r="F49" i="15" s="1"/>
  <c r="C49" i="15"/>
  <c r="E49" i="15" s="1"/>
  <c r="D49" i="15"/>
  <c r="B50" i="15"/>
  <c r="C50" i="15"/>
  <c r="E50" i="15" s="1"/>
  <c r="D50" i="15"/>
  <c r="B51" i="15"/>
  <c r="F51" i="15" s="1"/>
  <c r="C51" i="15"/>
  <c r="E51" i="15" s="1"/>
  <c r="D51" i="15"/>
  <c r="B52" i="15"/>
  <c r="C52" i="15"/>
  <c r="E52" i="15" s="1"/>
  <c r="D52" i="15"/>
  <c r="D2" i="15"/>
  <c r="C2" i="15"/>
  <c r="E2" i="15" s="1"/>
  <c r="B2" i="15"/>
  <c r="B15" i="12" a="1"/>
  <c r="B15" i="12" s="1"/>
  <c r="D15" i="12" s="1"/>
  <c r="C15" i="12" a="1"/>
  <c r="C15" i="12" s="1"/>
  <c r="E15" i="12" s="1"/>
  <c r="B16" i="12" a="1"/>
  <c r="B16" i="12" s="1"/>
  <c r="D16" i="12" s="1"/>
  <c r="C16" i="12" a="1"/>
  <c r="C16" i="12" s="1"/>
  <c r="E16" i="12" s="1"/>
  <c r="B17" i="12" a="1"/>
  <c r="B17" i="12" s="1"/>
  <c r="D17" i="12" s="1"/>
  <c r="C17" i="12" a="1"/>
  <c r="C17" i="12" s="1"/>
  <c r="E17" i="12" s="1"/>
  <c r="B18" i="12" a="1"/>
  <c r="B18" i="12" s="1"/>
  <c r="D18" i="12" s="1"/>
  <c r="C18" i="12" a="1"/>
  <c r="C18" i="12" s="1"/>
  <c r="E18" i="12" s="1"/>
  <c r="B19" i="12" a="1"/>
  <c r="B19" i="12" s="1"/>
  <c r="D19" i="12" s="1"/>
  <c r="C19" i="12" a="1"/>
  <c r="C19" i="12" s="1"/>
  <c r="E19" i="12" s="1"/>
  <c r="B20" i="12" a="1"/>
  <c r="B20" i="12" s="1"/>
  <c r="D20" i="12" s="1"/>
  <c r="C20" i="12" a="1"/>
  <c r="C20" i="12" s="1"/>
  <c r="E20" i="12" s="1"/>
  <c r="B21" i="12" a="1"/>
  <c r="B21" i="12" s="1"/>
  <c r="D21" i="12" s="1"/>
  <c r="C21" i="12" a="1"/>
  <c r="C21" i="12" s="1"/>
  <c r="E21" i="12" s="1"/>
  <c r="B22" i="12" a="1"/>
  <c r="B22" i="12" s="1"/>
  <c r="D22" i="12" s="1"/>
  <c r="C22" i="12" a="1"/>
  <c r="C22" i="12" s="1"/>
  <c r="E22" i="12" s="1"/>
  <c r="B23" i="12" a="1"/>
  <c r="B23" i="12" s="1"/>
  <c r="D23" i="12" s="1"/>
  <c r="C23" i="12" a="1"/>
  <c r="C23" i="12" s="1"/>
  <c r="E23" i="12" s="1"/>
  <c r="B24" i="12" a="1"/>
  <c r="B24" i="12" s="1"/>
  <c r="D24" i="12" s="1"/>
  <c r="C24" i="12" a="1"/>
  <c r="C24" i="12" s="1"/>
  <c r="E24" i="12" s="1"/>
  <c r="B25" i="12" a="1"/>
  <c r="B25" i="12" s="1"/>
  <c r="D25" i="12" s="1"/>
  <c r="C25" i="12" a="1"/>
  <c r="C25" i="12" s="1"/>
  <c r="E25" i="12" s="1"/>
  <c r="B26" i="12" a="1"/>
  <c r="B26" i="12" s="1"/>
  <c r="D26" i="12" s="1"/>
  <c r="C26" i="12" a="1"/>
  <c r="C26" i="12" s="1"/>
  <c r="E26" i="12" s="1"/>
  <c r="B27" i="12" a="1"/>
  <c r="B27" i="12" s="1"/>
  <c r="D27" i="12" s="1"/>
  <c r="C27" i="12" a="1"/>
  <c r="C27" i="12" s="1"/>
  <c r="E27" i="12" s="1"/>
  <c r="B28" i="12" a="1"/>
  <c r="B28" i="12" s="1"/>
  <c r="D28" i="12" s="1"/>
  <c r="C28" i="12" a="1"/>
  <c r="C28" i="12" s="1"/>
  <c r="E28" i="12" s="1"/>
  <c r="B29" i="12" a="1"/>
  <c r="B29" i="12" s="1"/>
  <c r="D29" i="12" s="1"/>
  <c r="C29" i="12" a="1"/>
  <c r="C29" i="12" s="1"/>
  <c r="E29" i="12" s="1"/>
  <c r="B30" i="12" a="1"/>
  <c r="B30" i="12" s="1"/>
  <c r="D30" i="12" s="1"/>
  <c r="C30" i="12" a="1"/>
  <c r="C30" i="12" s="1"/>
  <c r="E30" i="12" s="1"/>
  <c r="B31" i="12" a="1"/>
  <c r="B31" i="12" s="1"/>
  <c r="D31" i="12" s="1"/>
  <c r="C31" i="12" a="1"/>
  <c r="C31" i="12" s="1"/>
  <c r="E31" i="12" s="1"/>
  <c r="B32" i="12" a="1"/>
  <c r="B32" i="12" s="1"/>
  <c r="D32" i="12" s="1"/>
  <c r="C32" i="12" a="1"/>
  <c r="C32" i="12" s="1"/>
  <c r="E32" i="12" s="1"/>
  <c r="B33" i="12" a="1"/>
  <c r="B33" i="12" s="1"/>
  <c r="D33" i="12" s="1"/>
  <c r="C33" i="12" a="1"/>
  <c r="C33" i="12" s="1"/>
  <c r="E33" i="12" s="1"/>
  <c r="B34" i="12" a="1"/>
  <c r="B34" i="12" s="1"/>
  <c r="D34" i="12" s="1"/>
  <c r="C34" i="12" a="1"/>
  <c r="C34" i="12" s="1"/>
  <c r="E34" i="12" s="1"/>
  <c r="B35" i="12" a="1"/>
  <c r="B35" i="12" s="1"/>
  <c r="D35" i="12" s="1"/>
  <c r="C35" i="12" a="1"/>
  <c r="C35" i="12" s="1"/>
  <c r="E35" i="12" s="1"/>
  <c r="B36" i="12" a="1"/>
  <c r="B36" i="12" s="1"/>
  <c r="D36" i="12" s="1"/>
  <c r="C36" i="12" a="1"/>
  <c r="C36" i="12" s="1"/>
  <c r="E36" i="12" s="1"/>
  <c r="B37" i="12" a="1"/>
  <c r="B37" i="12" s="1"/>
  <c r="D37" i="12" s="1"/>
  <c r="C37" i="12" a="1"/>
  <c r="C37" i="12" s="1"/>
  <c r="E37" i="12" s="1"/>
  <c r="B38" i="12" a="1"/>
  <c r="B38" i="12" s="1"/>
  <c r="D38" i="12" s="1"/>
  <c r="C38" i="12" a="1"/>
  <c r="C38" i="12" s="1"/>
  <c r="E38" i="12" s="1"/>
  <c r="B39" i="12" a="1"/>
  <c r="B39" i="12" s="1"/>
  <c r="D39" i="12" s="1"/>
  <c r="C39" i="12" a="1"/>
  <c r="C39" i="12" s="1"/>
  <c r="E39" i="12" s="1"/>
  <c r="B40" i="12" a="1"/>
  <c r="B40" i="12" s="1"/>
  <c r="D40" i="12" s="1"/>
  <c r="C40" i="12" a="1"/>
  <c r="C40" i="12" s="1"/>
  <c r="E40" i="12" s="1"/>
  <c r="B41" i="12" a="1"/>
  <c r="B41" i="12" s="1"/>
  <c r="D41" i="12" s="1"/>
  <c r="C41" i="12" a="1"/>
  <c r="C41" i="12" s="1"/>
  <c r="E41" i="12" s="1"/>
  <c r="B42" i="12" a="1"/>
  <c r="B42" i="12" s="1"/>
  <c r="D42" i="12" s="1"/>
  <c r="C42" i="12" a="1"/>
  <c r="C42" i="12" s="1"/>
  <c r="E42" i="12" s="1"/>
  <c r="B43" i="12" a="1"/>
  <c r="B43" i="12" s="1"/>
  <c r="D43" i="12" s="1"/>
  <c r="C43" i="12" a="1"/>
  <c r="C43" i="12" s="1"/>
  <c r="E43" i="12" s="1"/>
  <c r="B44" i="12" a="1"/>
  <c r="B44" i="12" s="1"/>
  <c r="D44" i="12" s="1"/>
  <c r="C44" i="12" a="1"/>
  <c r="C44" i="12" s="1"/>
  <c r="E44" i="12" s="1"/>
  <c r="B45" i="12" a="1"/>
  <c r="B45" i="12" s="1"/>
  <c r="D45" i="12" s="1"/>
  <c r="C45" i="12" a="1"/>
  <c r="C45" i="12" s="1"/>
  <c r="E45" i="12" s="1"/>
  <c r="B46" i="12" a="1"/>
  <c r="B46" i="12" s="1"/>
  <c r="D46" i="12" s="1"/>
  <c r="C46" i="12" a="1"/>
  <c r="C46" i="12" s="1"/>
  <c r="E46" i="12" s="1"/>
  <c r="B47" i="12" a="1"/>
  <c r="B47" i="12" s="1"/>
  <c r="D47" i="12" s="1"/>
  <c r="C47" i="12" a="1"/>
  <c r="C47" i="12" s="1"/>
  <c r="E47" i="12" s="1"/>
  <c r="B48" i="12" a="1"/>
  <c r="B48" i="12" s="1"/>
  <c r="D48" i="12" s="1"/>
  <c r="C48" i="12" a="1"/>
  <c r="C48" i="12" s="1"/>
  <c r="E48" i="12" s="1"/>
  <c r="B49" i="12" a="1"/>
  <c r="B49" i="12" s="1"/>
  <c r="D49" i="12" s="1"/>
  <c r="C49" i="12" a="1"/>
  <c r="C49" i="12" s="1"/>
  <c r="E49" i="12" s="1"/>
  <c r="B50" i="12" a="1"/>
  <c r="B50" i="12" s="1"/>
  <c r="D50" i="12" s="1"/>
  <c r="C50" i="12" a="1"/>
  <c r="C50" i="12" s="1"/>
  <c r="E50" i="12" s="1"/>
  <c r="B51" i="12" a="1"/>
  <c r="B51" i="12" s="1"/>
  <c r="D51" i="12" s="1"/>
  <c r="C51" i="12" a="1"/>
  <c r="C51" i="12" s="1"/>
  <c r="E51" i="12" s="1"/>
  <c r="B52" i="12" a="1"/>
  <c r="B52" i="12" s="1"/>
  <c r="D52" i="12" s="1"/>
  <c r="C52" i="12" a="1"/>
  <c r="C52" i="12" s="1"/>
  <c r="E52" i="12" s="1"/>
  <c r="B53" i="12" a="1"/>
  <c r="B53" i="12" s="1"/>
  <c r="D53" i="12" s="1"/>
  <c r="C53" i="12" a="1"/>
  <c r="C53" i="12" s="1"/>
  <c r="E53" i="12" s="1"/>
  <c r="B54" i="12" a="1"/>
  <c r="B54" i="12" s="1"/>
  <c r="D54" i="12" s="1"/>
  <c r="C54" i="12" a="1"/>
  <c r="C54" i="12" s="1"/>
  <c r="E54" i="12" s="1"/>
  <c r="B55" i="12" a="1"/>
  <c r="B55" i="12" s="1"/>
  <c r="D55" i="12" s="1"/>
  <c r="C55" i="12" a="1"/>
  <c r="C55" i="12" s="1"/>
  <c r="E55" i="12" s="1"/>
  <c r="B56" i="12" a="1"/>
  <c r="B56" i="12" s="1"/>
  <c r="D56" i="12" s="1"/>
  <c r="C56" i="12" a="1"/>
  <c r="C56" i="12" s="1"/>
  <c r="E56" i="12" s="1"/>
  <c r="B57" i="12" a="1"/>
  <c r="B57" i="12" s="1"/>
  <c r="D57" i="12" s="1"/>
  <c r="C57" i="12" a="1"/>
  <c r="C57" i="12" s="1"/>
  <c r="E57" i="12" s="1"/>
  <c r="B58" i="12" a="1"/>
  <c r="B58" i="12" s="1"/>
  <c r="D58" i="12" s="1"/>
  <c r="C58" i="12" a="1"/>
  <c r="C58" i="12" s="1"/>
  <c r="E58" i="12" s="1"/>
  <c r="B59" i="12" a="1"/>
  <c r="B59" i="12" s="1"/>
  <c r="D59" i="12" s="1"/>
  <c r="C59" i="12" a="1"/>
  <c r="C59" i="12" s="1"/>
  <c r="E59" i="12" s="1"/>
  <c r="B60" i="12" a="1"/>
  <c r="B60" i="12" s="1"/>
  <c r="D60" i="12" s="1"/>
  <c r="C60" i="12" a="1"/>
  <c r="C60" i="12" s="1"/>
  <c r="E60" i="12" s="1"/>
  <c r="B61" i="12" a="1"/>
  <c r="B61" i="12" s="1"/>
  <c r="D61" i="12" s="1"/>
  <c r="C61" i="12" a="1"/>
  <c r="C61" i="12" s="1"/>
  <c r="E61" i="12" s="1"/>
  <c r="B62" i="12" a="1"/>
  <c r="B62" i="12" s="1"/>
  <c r="D62" i="12" s="1"/>
  <c r="C62" i="12" a="1"/>
  <c r="C62" i="12" s="1"/>
  <c r="E62" i="12" s="1"/>
  <c r="B63" i="12" a="1"/>
  <c r="B63" i="12" s="1"/>
  <c r="D63" i="12" s="1"/>
  <c r="C63" i="12" a="1"/>
  <c r="C63" i="12" s="1"/>
  <c r="E63" i="12" s="1"/>
  <c r="B64" i="12" a="1"/>
  <c r="B64" i="12" s="1"/>
  <c r="D64" i="12" s="1"/>
  <c r="C64" i="12" a="1"/>
  <c r="C64" i="12" s="1"/>
  <c r="E64" i="12" s="1"/>
  <c r="B65" i="12" a="1"/>
  <c r="B65" i="12" s="1"/>
  <c r="D65" i="12" s="1"/>
  <c r="C65" i="12" a="1"/>
  <c r="C65" i="12" s="1"/>
  <c r="E65" i="12" s="1"/>
  <c r="B66" i="12" a="1"/>
  <c r="B66" i="12" s="1"/>
  <c r="D66" i="12" s="1"/>
  <c r="C66" i="12" a="1"/>
  <c r="C66" i="12" s="1"/>
  <c r="E66" i="12" s="1"/>
  <c r="B67" i="12" a="1"/>
  <c r="B67" i="12" s="1"/>
  <c r="D67" i="12" s="1"/>
  <c r="C67" i="12" a="1"/>
  <c r="C67" i="12" s="1"/>
  <c r="E67" i="12" s="1"/>
  <c r="B68" i="12" a="1"/>
  <c r="B68" i="12" s="1"/>
  <c r="D68" i="12" s="1"/>
  <c r="C68" i="12" a="1"/>
  <c r="C68" i="12" s="1"/>
  <c r="E68" i="12" s="1"/>
  <c r="B69" i="12" a="1"/>
  <c r="B69" i="12" s="1"/>
  <c r="D69" i="12" s="1"/>
  <c r="C69" i="12" a="1"/>
  <c r="C69" i="12" s="1"/>
  <c r="E69" i="12" s="1"/>
  <c r="B70" i="12" a="1"/>
  <c r="B70" i="12" s="1"/>
  <c r="D70" i="12" s="1"/>
  <c r="C70" i="12" a="1"/>
  <c r="C70" i="12" s="1"/>
  <c r="E70" i="12" s="1"/>
  <c r="B71" i="12" a="1"/>
  <c r="B71" i="12" s="1"/>
  <c r="D71" i="12" s="1"/>
  <c r="C71" i="12" a="1"/>
  <c r="C71" i="12" s="1"/>
  <c r="E71" i="12" s="1"/>
  <c r="B72" i="12" a="1"/>
  <c r="B72" i="12" s="1"/>
  <c r="D72" i="12" s="1"/>
  <c r="C72" i="12" a="1"/>
  <c r="C72" i="12" s="1"/>
  <c r="E72" i="12" s="1"/>
  <c r="B73" i="12" a="1"/>
  <c r="B73" i="12" s="1"/>
  <c r="D73" i="12" s="1"/>
  <c r="C73" i="12" a="1"/>
  <c r="C73" i="12" s="1"/>
  <c r="E73" i="12" s="1"/>
  <c r="B74" i="12" a="1"/>
  <c r="B74" i="12" s="1"/>
  <c r="D74" i="12" s="1"/>
  <c r="C74" i="12" a="1"/>
  <c r="C74" i="12" s="1"/>
  <c r="E74" i="12" s="1"/>
  <c r="B75" i="12" a="1"/>
  <c r="B75" i="12" s="1"/>
  <c r="D75" i="12" s="1"/>
  <c r="C75" i="12" a="1"/>
  <c r="C75" i="12" s="1"/>
  <c r="E75" i="12" s="1"/>
  <c r="B76" i="12" a="1"/>
  <c r="B76" i="12" s="1"/>
  <c r="D76" i="12" s="1"/>
  <c r="C76" i="12" a="1"/>
  <c r="C76" i="12" s="1"/>
  <c r="E76" i="12" s="1"/>
  <c r="B77" i="12" a="1"/>
  <c r="B77" i="12" s="1"/>
  <c r="D77" i="12" s="1"/>
  <c r="C77" i="12" a="1"/>
  <c r="C77" i="12" s="1"/>
  <c r="E77" i="12" s="1"/>
  <c r="B78" i="12" a="1"/>
  <c r="B78" i="12" s="1"/>
  <c r="D78" i="12" s="1"/>
  <c r="C78" i="12" a="1"/>
  <c r="C78" i="12" s="1"/>
  <c r="E78" i="12" s="1"/>
  <c r="B79" i="12" a="1"/>
  <c r="B79" i="12" s="1"/>
  <c r="D79" i="12" s="1"/>
  <c r="C79" i="12" a="1"/>
  <c r="C79" i="12" s="1"/>
  <c r="E79" i="12" s="1"/>
  <c r="B80" i="12" a="1"/>
  <c r="B80" i="12" s="1"/>
  <c r="D80" i="12" s="1"/>
  <c r="C80" i="12" a="1"/>
  <c r="C80" i="12" s="1"/>
  <c r="E80" i="12" s="1"/>
  <c r="B81" i="12" a="1"/>
  <c r="B81" i="12" s="1"/>
  <c r="D81" i="12" s="1"/>
  <c r="C81" i="12" a="1"/>
  <c r="C81" i="12" s="1"/>
  <c r="E81" i="12" s="1"/>
  <c r="B82" i="12" a="1"/>
  <c r="B82" i="12" s="1"/>
  <c r="D82" i="12" s="1"/>
  <c r="C82" i="12" a="1"/>
  <c r="C82" i="12" s="1"/>
  <c r="E82" i="12" s="1"/>
  <c r="B83" i="12" a="1"/>
  <c r="B83" i="12" s="1"/>
  <c r="D83" i="12" s="1"/>
  <c r="C83" i="12" a="1"/>
  <c r="C83" i="12" s="1"/>
  <c r="E83" i="12" s="1"/>
  <c r="B84" i="12" a="1"/>
  <c r="B84" i="12" s="1"/>
  <c r="D84" i="12" s="1"/>
  <c r="C84" i="12" a="1"/>
  <c r="C84" i="12" s="1"/>
  <c r="E84" i="12" s="1"/>
  <c r="B85" i="12" a="1"/>
  <c r="B85" i="12" s="1"/>
  <c r="D85" i="12" s="1"/>
  <c r="C85" i="12" a="1"/>
  <c r="C85" i="12" s="1"/>
  <c r="E85" i="12" s="1"/>
  <c r="B86" i="12" a="1"/>
  <c r="B86" i="12" s="1"/>
  <c r="D86" i="12" s="1"/>
  <c r="C86" i="12" a="1"/>
  <c r="C86" i="12" s="1"/>
  <c r="E86" i="12" s="1"/>
  <c r="B87" i="12" a="1"/>
  <c r="B87" i="12" s="1"/>
  <c r="D87" i="12" s="1"/>
  <c r="C87" i="12" a="1"/>
  <c r="C87" i="12" s="1"/>
  <c r="E87" i="12" s="1"/>
  <c r="B88" i="12" a="1"/>
  <c r="B88" i="12" s="1"/>
  <c r="D88" i="12" s="1"/>
  <c r="C88" i="12" a="1"/>
  <c r="C88" i="12" s="1"/>
  <c r="E88" i="12" s="1"/>
  <c r="B89" i="12" a="1"/>
  <c r="B89" i="12" s="1"/>
  <c r="D89" i="12" s="1"/>
  <c r="C89" i="12" a="1"/>
  <c r="C89" i="12" s="1"/>
  <c r="E89" i="12" s="1"/>
  <c r="B90" i="12" a="1"/>
  <c r="B90" i="12" s="1"/>
  <c r="D90" i="12" s="1"/>
  <c r="C90" i="12" a="1"/>
  <c r="C90" i="12" s="1"/>
  <c r="E90" i="12" s="1"/>
  <c r="B91" i="12" a="1"/>
  <c r="B91" i="12" s="1"/>
  <c r="D91" i="12" s="1"/>
  <c r="C91" i="12" a="1"/>
  <c r="C91" i="12" s="1"/>
  <c r="E91" i="12" s="1"/>
  <c r="B92" i="12" a="1"/>
  <c r="B92" i="12" s="1"/>
  <c r="D92" i="12" s="1"/>
  <c r="C92" i="12" a="1"/>
  <c r="C92" i="12" s="1"/>
  <c r="E92" i="12" s="1"/>
  <c r="B93" i="12" a="1"/>
  <c r="B93" i="12" s="1"/>
  <c r="D93" i="12" s="1"/>
  <c r="C93" i="12" a="1"/>
  <c r="C93" i="12" s="1"/>
  <c r="E93" i="12" s="1"/>
  <c r="B94" i="12" a="1"/>
  <c r="B94" i="12" s="1"/>
  <c r="D94" i="12" s="1"/>
  <c r="C94" i="12" a="1"/>
  <c r="C94" i="12" s="1"/>
  <c r="E94" i="12" s="1"/>
  <c r="B95" i="12" a="1"/>
  <c r="B95" i="12" s="1"/>
  <c r="D95" i="12" s="1"/>
  <c r="C95" i="12" a="1"/>
  <c r="C95" i="12" s="1"/>
  <c r="E95" i="12" s="1"/>
  <c r="B96" i="12" a="1"/>
  <c r="B96" i="12" s="1"/>
  <c r="D96" i="12" s="1"/>
  <c r="C96" i="12" a="1"/>
  <c r="C96" i="12" s="1"/>
  <c r="E96" i="12" s="1"/>
  <c r="B97" i="12" a="1"/>
  <c r="B97" i="12" s="1"/>
  <c r="D97" i="12" s="1"/>
  <c r="C97" i="12" a="1"/>
  <c r="C97" i="12" s="1"/>
  <c r="E97" i="12" s="1"/>
  <c r="B98" i="12" a="1"/>
  <c r="B98" i="12" s="1"/>
  <c r="D98" i="12" s="1"/>
  <c r="C98" i="12" a="1"/>
  <c r="C98" i="12" s="1"/>
  <c r="E98" i="12" s="1"/>
  <c r="B99" i="12" a="1"/>
  <c r="B99" i="12" s="1"/>
  <c r="D99" i="12" s="1"/>
  <c r="C99" i="12" a="1"/>
  <c r="C99" i="12" s="1"/>
  <c r="E99" i="12" s="1"/>
  <c r="B100" i="12" a="1"/>
  <c r="B100" i="12" s="1"/>
  <c r="D100" i="12" s="1"/>
  <c r="C100" i="12" a="1"/>
  <c r="C100" i="12" s="1"/>
  <c r="E100" i="12" s="1"/>
  <c r="B101" i="12" a="1"/>
  <c r="B101" i="12" s="1"/>
  <c r="D101" i="12" s="1"/>
  <c r="C101" i="12" a="1"/>
  <c r="C101" i="12" s="1"/>
  <c r="E101" i="12" s="1"/>
  <c r="B102" i="12" a="1"/>
  <c r="B102" i="12" s="1"/>
  <c r="D102" i="12" s="1"/>
  <c r="C102" i="12" a="1"/>
  <c r="C102" i="12" s="1"/>
  <c r="E102" i="12" s="1"/>
  <c r="B103" i="12" a="1"/>
  <c r="B103" i="12" s="1"/>
  <c r="D103" i="12" s="1"/>
  <c r="C103" i="12" a="1"/>
  <c r="C103" i="12" s="1"/>
  <c r="E103" i="12" s="1"/>
  <c r="B104" i="12" a="1"/>
  <c r="B104" i="12" s="1"/>
  <c r="D104" i="12" s="1"/>
  <c r="C104" i="12" a="1"/>
  <c r="C104" i="12" s="1"/>
  <c r="E104" i="12" s="1"/>
  <c r="B105" i="12" a="1"/>
  <c r="B105" i="12" s="1"/>
  <c r="D105" i="12" s="1"/>
  <c r="C105" i="12" a="1"/>
  <c r="C105" i="12" s="1"/>
  <c r="E105" i="12" s="1"/>
  <c r="B106" i="12" a="1"/>
  <c r="B106" i="12" s="1"/>
  <c r="D106" i="12" s="1"/>
  <c r="C106" i="12" a="1"/>
  <c r="C106" i="12" s="1"/>
  <c r="E106" i="12" s="1"/>
  <c r="B107" i="12" a="1"/>
  <c r="B107" i="12" s="1"/>
  <c r="D107" i="12" s="1"/>
  <c r="C107" i="12" a="1"/>
  <c r="C107" i="12" s="1"/>
  <c r="E107" i="12" s="1"/>
  <c r="B108" i="12" a="1"/>
  <c r="B108" i="12" s="1"/>
  <c r="D108" i="12" s="1"/>
  <c r="C108" i="12" a="1"/>
  <c r="C108" i="12" s="1"/>
  <c r="E108" i="12" s="1"/>
  <c r="B109" i="12" a="1"/>
  <c r="B109" i="12" s="1"/>
  <c r="D109" i="12" s="1"/>
  <c r="C109" i="12" a="1"/>
  <c r="C109" i="12" s="1"/>
  <c r="E109" i="12" s="1"/>
  <c r="B110" i="12" a="1"/>
  <c r="B110" i="12" s="1"/>
  <c r="D110" i="12" s="1"/>
  <c r="C110" i="12" a="1"/>
  <c r="C110" i="12" s="1"/>
  <c r="E110" i="12" s="1"/>
  <c r="B111" i="12" a="1"/>
  <c r="B111" i="12" s="1"/>
  <c r="D111" i="12" s="1"/>
  <c r="C111" i="12" a="1"/>
  <c r="C111" i="12" s="1"/>
  <c r="E111" i="12" s="1"/>
  <c r="B112" i="12" a="1"/>
  <c r="B112" i="12" s="1"/>
  <c r="D112" i="12" s="1"/>
  <c r="C112" i="12" a="1"/>
  <c r="C112" i="12" s="1"/>
  <c r="E112" i="12" s="1"/>
  <c r="B113" i="12" a="1"/>
  <c r="B113" i="12" s="1"/>
  <c r="D113" i="12" s="1"/>
  <c r="C113" i="12" a="1"/>
  <c r="C113" i="12" s="1"/>
  <c r="E113" i="12" s="1"/>
  <c r="B114" i="12" a="1"/>
  <c r="B114" i="12" s="1"/>
  <c r="D114" i="12" s="1"/>
  <c r="C114" i="12" a="1"/>
  <c r="C114" i="12" s="1"/>
  <c r="E114" i="12" s="1"/>
  <c r="B115" i="12" a="1"/>
  <c r="B115" i="12" s="1"/>
  <c r="D115" i="12" s="1"/>
  <c r="C115" i="12" a="1"/>
  <c r="C115" i="12" s="1"/>
  <c r="E115" i="12" s="1"/>
  <c r="B116" i="12" a="1"/>
  <c r="B116" i="12" s="1"/>
  <c r="D116" i="12" s="1"/>
  <c r="C116" i="12" a="1"/>
  <c r="C116" i="12" s="1"/>
  <c r="E116" i="12" s="1"/>
  <c r="B117" i="12" a="1"/>
  <c r="B117" i="12" s="1"/>
  <c r="D117" i="12" s="1"/>
  <c r="C117" i="12" a="1"/>
  <c r="C117" i="12" s="1"/>
  <c r="E117" i="12" s="1"/>
  <c r="B118" i="12" a="1"/>
  <c r="B118" i="12" s="1"/>
  <c r="D118" i="12" s="1"/>
  <c r="C118" i="12" a="1"/>
  <c r="C118" i="12" s="1"/>
  <c r="E118" i="12" s="1"/>
  <c r="B119" i="12" a="1"/>
  <c r="B119" i="12" s="1"/>
  <c r="D119" i="12" s="1"/>
  <c r="C119" i="12" a="1"/>
  <c r="C119" i="12" s="1"/>
  <c r="E119" i="12" s="1"/>
  <c r="B120" i="12" a="1"/>
  <c r="B120" i="12" s="1"/>
  <c r="D120" i="12" s="1"/>
  <c r="C120" i="12" a="1"/>
  <c r="C120" i="12" s="1"/>
  <c r="E120" i="12" s="1"/>
  <c r="B121" i="12" a="1"/>
  <c r="B121" i="12" s="1"/>
  <c r="D121" i="12" s="1"/>
  <c r="C121" i="12" a="1"/>
  <c r="C121" i="12" s="1"/>
  <c r="E121" i="12" s="1"/>
  <c r="B122" i="12" a="1"/>
  <c r="B122" i="12" s="1"/>
  <c r="D122" i="12" s="1"/>
  <c r="C122" i="12" a="1"/>
  <c r="C122" i="12" s="1"/>
  <c r="E122" i="12" s="1"/>
  <c r="B123" i="12" a="1"/>
  <c r="B123" i="12" s="1"/>
  <c r="D123" i="12" s="1"/>
  <c r="C123" i="12" a="1"/>
  <c r="C123" i="12" s="1"/>
  <c r="E123" i="12" s="1"/>
  <c r="B124" i="12" a="1"/>
  <c r="B124" i="12" s="1"/>
  <c r="D124" i="12" s="1"/>
  <c r="C124" i="12" a="1"/>
  <c r="C124" i="12" s="1"/>
  <c r="E124" i="12" s="1"/>
  <c r="B125" i="12" a="1"/>
  <c r="B125" i="12" s="1"/>
  <c r="D125" i="12" s="1"/>
  <c r="C125" i="12" a="1"/>
  <c r="C125" i="12" s="1"/>
  <c r="E125" i="12" s="1"/>
  <c r="B126" i="12" a="1"/>
  <c r="B126" i="12" s="1"/>
  <c r="D126" i="12" s="1"/>
  <c r="C126" i="12" a="1"/>
  <c r="C126" i="12" s="1"/>
  <c r="E126" i="12" s="1"/>
  <c r="B127" i="12" a="1"/>
  <c r="B127" i="12" s="1"/>
  <c r="D127" i="12" s="1"/>
  <c r="C127" i="12" a="1"/>
  <c r="C127" i="12" s="1"/>
  <c r="E127" i="12" s="1"/>
  <c r="B128" i="12" a="1"/>
  <c r="B128" i="12" s="1"/>
  <c r="D128" i="12" s="1"/>
  <c r="C128" i="12" a="1"/>
  <c r="C128" i="12" s="1"/>
  <c r="E128" i="12" s="1"/>
  <c r="B129" i="12" a="1"/>
  <c r="B129" i="12" s="1"/>
  <c r="D129" i="12" s="1"/>
  <c r="C129" i="12" a="1"/>
  <c r="C129" i="12" s="1"/>
  <c r="E129" i="12" s="1"/>
  <c r="B130" i="12" a="1"/>
  <c r="B130" i="12" s="1"/>
  <c r="D130" i="12" s="1"/>
  <c r="C130" i="12" a="1"/>
  <c r="C130" i="12" s="1"/>
  <c r="E130" i="12" s="1"/>
  <c r="B131" i="12" a="1"/>
  <c r="B131" i="12" s="1"/>
  <c r="D131" i="12" s="1"/>
  <c r="C131" i="12" a="1"/>
  <c r="C131" i="12" s="1"/>
  <c r="E131" i="12" s="1"/>
  <c r="B132" i="12" a="1"/>
  <c r="B132" i="12" s="1"/>
  <c r="D132" i="12" s="1"/>
  <c r="C132" i="12" a="1"/>
  <c r="C132" i="12" s="1"/>
  <c r="E132" i="12" s="1"/>
  <c r="B133" i="12" a="1"/>
  <c r="B133" i="12" s="1"/>
  <c r="D133" i="12" s="1"/>
  <c r="C133" i="12" a="1"/>
  <c r="C133" i="12" s="1"/>
  <c r="E133" i="12" s="1"/>
  <c r="B134" i="12" a="1"/>
  <c r="B134" i="12" s="1"/>
  <c r="D134" i="12" s="1"/>
  <c r="C134" i="12" a="1"/>
  <c r="C134" i="12" s="1"/>
  <c r="E134" i="12" s="1"/>
  <c r="B135" i="12" a="1"/>
  <c r="B135" i="12" s="1"/>
  <c r="C135" i="12" a="1"/>
  <c r="C135" i="12" s="1"/>
  <c r="B136" i="12" a="1"/>
  <c r="B136" i="12" s="1"/>
  <c r="D136" i="12" s="1"/>
  <c r="C136" i="12" a="1"/>
  <c r="C136" i="12" s="1"/>
  <c r="E136" i="12" s="1"/>
  <c r="B137" i="12" a="1"/>
  <c r="B137" i="12" s="1"/>
  <c r="D137" i="12" s="1"/>
  <c r="C137" i="12" a="1"/>
  <c r="C137" i="12" s="1"/>
  <c r="E137" i="12" s="1"/>
  <c r="B138" i="12" a="1"/>
  <c r="B138" i="12" s="1"/>
  <c r="D138" i="12" s="1"/>
  <c r="C138" i="12" a="1"/>
  <c r="C138" i="12" s="1"/>
  <c r="E138" i="12" s="1"/>
  <c r="B139" i="12" a="1"/>
  <c r="B139" i="12" s="1"/>
  <c r="D139" i="12" s="1"/>
  <c r="C139" i="12" a="1"/>
  <c r="C139" i="12" s="1"/>
  <c r="E139" i="12" s="1"/>
  <c r="B140" i="12" a="1"/>
  <c r="B140" i="12" s="1"/>
  <c r="D140" i="12" s="1"/>
  <c r="C140" i="12" a="1"/>
  <c r="C140" i="12" s="1"/>
  <c r="E140" i="12" s="1"/>
  <c r="B141" i="12" a="1"/>
  <c r="B141" i="12" s="1"/>
  <c r="D141" i="12" s="1"/>
  <c r="C141" i="12" a="1"/>
  <c r="C141" i="12" s="1"/>
  <c r="E141" i="12" s="1"/>
  <c r="B142" i="12" a="1"/>
  <c r="B142" i="12" s="1"/>
  <c r="D142" i="12" s="1"/>
  <c r="C142" i="12" a="1"/>
  <c r="C142" i="12" s="1"/>
  <c r="E142" i="12" s="1"/>
  <c r="B143" i="12" a="1"/>
  <c r="B143" i="12" s="1"/>
  <c r="D143" i="12" s="1"/>
  <c r="C143" i="12" a="1"/>
  <c r="C143" i="12" s="1"/>
  <c r="E143" i="12" s="1"/>
  <c r="B144" i="12" a="1"/>
  <c r="B144" i="12" s="1"/>
  <c r="D144" i="12" s="1"/>
  <c r="C144" i="12" a="1"/>
  <c r="C144" i="12" s="1"/>
  <c r="E144" i="12" s="1"/>
  <c r="B145" i="12" a="1"/>
  <c r="B145" i="12" s="1"/>
  <c r="D145" i="12" s="1"/>
  <c r="C145" i="12" a="1"/>
  <c r="C145" i="12" s="1"/>
  <c r="E145" i="12" s="1"/>
  <c r="B146" i="12" a="1"/>
  <c r="B146" i="12" s="1"/>
  <c r="D146" i="12" s="1"/>
  <c r="C146" i="12" a="1"/>
  <c r="C146" i="12" s="1"/>
  <c r="E146" i="12" s="1"/>
  <c r="B147" i="12" a="1"/>
  <c r="B147" i="12" s="1"/>
  <c r="D147" i="12" s="1"/>
  <c r="C147" i="12" a="1"/>
  <c r="C147" i="12" s="1"/>
  <c r="E147" i="12" s="1"/>
  <c r="B148" i="12" a="1"/>
  <c r="B148" i="12" s="1"/>
  <c r="D148" i="12" s="1"/>
  <c r="C148" i="12" a="1"/>
  <c r="C148" i="12" s="1"/>
  <c r="E148" i="12" s="1"/>
  <c r="B149" i="12" a="1"/>
  <c r="B149" i="12" s="1"/>
  <c r="D149" i="12" s="1"/>
  <c r="C149" i="12" a="1"/>
  <c r="C149" i="12" s="1"/>
  <c r="E149" i="12" s="1"/>
  <c r="B150" i="12" a="1"/>
  <c r="B150" i="12" s="1"/>
  <c r="D150" i="12" s="1"/>
  <c r="C150" i="12" a="1"/>
  <c r="C150" i="12" s="1"/>
  <c r="E150" i="12" s="1"/>
  <c r="B151" i="12" a="1"/>
  <c r="B151" i="12" s="1"/>
  <c r="D151" i="12" s="1"/>
  <c r="C151" i="12" a="1"/>
  <c r="C151" i="12" s="1"/>
  <c r="E151" i="12" s="1"/>
  <c r="B152" i="12" a="1"/>
  <c r="B152" i="12" s="1"/>
  <c r="D152" i="12" s="1"/>
  <c r="C152" i="12" a="1"/>
  <c r="C152" i="12" s="1"/>
  <c r="E152" i="12" s="1"/>
  <c r="B153" i="12" a="1"/>
  <c r="B153" i="12" s="1"/>
  <c r="D153" i="12" s="1"/>
  <c r="C153" i="12" a="1"/>
  <c r="C153" i="12" s="1"/>
  <c r="E153" i="12" s="1"/>
  <c r="B154" i="12" a="1"/>
  <c r="B154" i="12" s="1"/>
  <c r="D154" i="12" s="1"/>
  <c r="C154" i="12" a="1"/>
  <c r="C154" i="12" s="1"/>
  <c r="E154" i="12" s="1"/>
  <c r="B155" i="12" a="1"/>
  <c r="B155" i="12" s="1"/>
  <c r="D155" i="12" s="1"/>
  <c r="C155" i="12" a="1"/>
  <c r="C155" i="12" s="1"/>
  <c r="E155" i="12" s="1"/>
  <c r="B156" i="12" a="1"/>
  <c r="B156" i="12" s="1"/>
  <c r="D156" i="12" s="1"/>
  <c r="C156" i="12" a="1"/>
  <c r="C156" i="12" s="1"/>
  <c r="E156" i="12" s="1"/>
  <c r="B157" i="12" a="1"/>
  <c r="B157" i="12" s="1"/>
  <c r="D157" i="12" s="1"/>
  <c r="C157" i="12" a="1"/>
  <c r="C157" i="12" s="1"/>
  <c r="E157" i="12" s="1"/>
  <c r="B158" i="12" a="1"/>
  <c r="B158" i="12" s="1"/>
  <c r="D158" i="12" s="1"/>
  <c r="C158" i="12" a="1"/>
  <c r="C158" i="12" s="1"/>
  <c r="E158" i="12" s="1"/>
  <c r="B159" i="12" a="1"/>
  <c r="B159" i="12" s="1"/>
  <c r="D159" i="12" s="1"/>
  <c r="C159" i="12" a="1"/>
  <c r="C159" i="12" s="1"/>
  <c r="E159" i="12" s="1"/>
  <c r="B160" i="12" a="1"/>
  <c r="B160" i="12" s="1"/>
  <c r="D160" i="12" s="1"/>
  <c r="C160" i="12" a="1"/>
  <c r="C160" i="12" s="1"/>
  <c r="E160" i="12" s="1"/>
  <c r="B161" i="12" a="1"/>
  <c r="B161" i="12" s="1"/>
  <c r="D161" i="12" s="1"/>
  <c r="C161" i="12" a="1"/>
  <c r="C161" i="12" s="1"/>
  <c r="E161" i="12" s="1"/>
  <c r="B162" i="12" a="1"/>
  <c r="B162" i="12" s="1"/>
  <c r="D162" i="12" s="1"/>
  <c r="C162" i="12" a="1"/>
  <c r="C162" i="12" s="1"/>
  <c r="E162" i="12" s="1"/>
  <c r="B163" i="12" a="1"/>
  <c r="B163" i="12" s="1"/>
  <c r="D163" i="12" s="1"/>
  <c r="C163" i="12" a="1"/>
  <c r="C163" i="12" s="1"/>
  <c r="E163" i="12" s="1"/>
  <c r="B164" i="12" a="1"/>
  <c r="B164" i="12" s="1"/>
  <c r="D164" i="12" s="1"/>
  <c r="C164" i="12" a="1"/>
  <c r="C164" i="12" s="1"/>
  <c r="E164" i="12" s="1"/>
  <c r="B165" i="12" a="1"/>
  <c r="B165" i="12" s="1"/>
  <c r="D165" i="12" s="1"/>
  <c r="C165" i="12" a="1"/>
  <c r="C165" i="12" s="1"/>
  <c r="E165" i="12" s="1"/>
  <c r="B166" i="12" a="1"/>
  <c r="B166" i="12" s="1"/>
  <c r="D166" i="12" s="1"/>
  <c r="C166" i="12" a="1"/>
  <c r="C166" i="12" s="1"/>
  <c r="E166" i="12" s="1"/>
  <c r="B167" i="12" a="1"/>
  <c r="B167" i="12" s="1"/>
  <c r="D167" i="12" s="1"/>
  <c r="C167" i="12" a="1"/>
  <c r="C167" i="12" s="1"/>
  <c r="E167" i="12" s="1"/>
  <c r="B168" i="12" a="1"/>
  <c r="B168" i="12" s="1"/>
  <c r="D168" i="12" s="1"/>
  <c r="C168" i="12" a="1"/>
  <c r="C168" i="12" s="1"/>
  <c r="E168" i="12" s="1"/>
  <c r="B169" i="12" a="1"/>
  <c r="B169" i="12" s="1"/>
  <c r="D169" i="12" s="1"/>
  <c r="C169" i="12" a="1"/>
  <c r="C169" i="12" s="1"/>
  <c r="E169" i="12" s="1"/>
  <c r="B170" i="12" a="1"/>
  <c r="B170" i="12" s="1"/>
  <c r="D170" i="12" s="1"/>
  <c r="C170" i="12" a="1"/>
  <c r="C170" i="12" s="1"/>
  <c r="E170" i="12" s="1"/>
  <c r="B171" i="12" a="1"/>
  <c r="B171" i="12" s="1"/>
  <c r="D171" i="12" s="1"/>
  <c r="C171" i="12" a="1"/>
  <c r="C171" i="12" s="1"/>
  <c r="E171" i="12" s="1"/>
  <c r="B172" i="12" a="1"/>
  <c r="B172" i="12" s="1"/>
  <c r="D172" i="12" s="1"/>
  <c r="C172" i="12" a="1"/>
  <c r="C172" i="12" s="1"/>
  <c r="E172" i="12" s="1"/>
  <c r="B173" i="12" a="1"/>
  <c r="B173" i="12" s="1"/>
  <c r="D173" i="12" s="1"/>
  <c r="C173" i="12" a="1"/>
  <c r="C173" i="12" s="1"/>
  <c r="E173" i="12" s="1"/>
  <c r="B174" i="12" a="1"/>
  <c r="B174" i="12" s="1"/>
  <c r="D174" i="12" s="1"/>
  <c r="C174" i="12" a="1"/>
  <c r="C174" i="12" s="1"/>
  <c r="E174" i="12" s="1"/>
  <c r="B175" i="12" a="1"/>
  <c r="B175" i="12" s="1"/>
  <c r="D175" i="12" s="1"/>
  <c r="C175" i="12" a="1"/>
  <c r="C175" i="12" s="1"/>
  <c r="E175" i="12" s="1"/>
  <c r="B176" i="12" a="1"/>
  <c r="B176" i="12" s="1"/>
  <c r="D176" i="12" s="1"/>
  <c r="C176" i="12" a="1"/>
  <c r="C176" i="12" s="1"/>
  <c r="E176" i="12" s="1"/>
  <c r="B177" i="12" a="1"/>
  <c r="B177" i="12" s="1"/>
  <c r="D177" i="12" s="1"/>
  <c r="C177" i="12" a="1"/>
  <c r="C177" i="12" s="1"/>
  <c r="E177" i="12" s="1"/>
  <c r="B178" i="12" a="1"/>
  <c r="B178" i="12" s="1"/>
  <c r="D178" i="12" s="1"/>
  <c r="C178" i="12" a="1"/>
  <c r="C178" i="12" s="1"/>
  <c r="E178" i="12" s="1"/>
  <c r="B179" i="12" a="1"/>
  <c r="B179" i="12" s="1"/>
  <c r="D179" i="12" s="1"/>
  <c r="C179" i="12" a="1"/>
  <c r="C179" i="12" s="1"/>
  <c r="E179" i="12" s="1"/>
  <c r="B180" i="12" a="1"/>
  <c r="B180" i="12" s="1"/>
  <c r="D180" i="12" s="1"/>
  <c r="C180" i="12" a="1"/>
  <c r="C180" i="12" s="1"/>
  <c r="E180" i="12" s="1"/>
  <c r="B181" i="12" a="1"/>
  <c r="B181" i="12" s="1"/>
  <c r="D181" i="12" s="1"/>
  <c r="C181" i="12" a="1"/>
  <c r="C181" i="12" s="1"/>
  <c r="E181" i="12" s="1"/>
  <c r="B182" i="12" a="1"/>
  <c r="B182" i="12" s="1"/>
  <c r="D182" i="12" s="1"/>
  <c r="C182" i="12" a="1"/>
  <c r="C182" i="12" s="1"/>
  <c r="E182" i="12" s="1"/>
  <c r="B183" i="12" a="1"/>
  <c r="B183" i="12" s="1"/>
  <c r="D183" i="12" s="1"/>
  <c r="C183" i="12" a="1"/>
  <c r="C183" i="12" s="1"/>
  <c r="E183" i="12" s="1"/>
  <c r="B184" i="12" a="1"/>
  <c r="B184" i="12" s="1"/>
  <c r="D184" i="12" s="1"/>
  <c r="C184" i="12" a="1"/>
  <c r="C184" i="12" s="1"/>
  <c r="E184" i="12" s="1"/>
  <c r="B185" i="12" a="1"/>
  <c r="B185" i="12" s="1"/>
  <c r="D185" i="12" s="1"/>
  <c r="C185" i="12" a="1"/>
  <c r="C185" i="12" s="1"/>
  <c r="E185" i="12" s="1"/>
  <c r="B186" i="12" a="1"/>
  <c r="B186" i="12" s="1"/>
  <c r="D186" i="12" s="1"/>
  <c r="C186" i="12" a="1"/>
  <c r="C186" i="12" s="1"/>
  <c r="E186" i="12" s="1"/>
  <c r="B187" i="12" a="1"/>
  <c r="B187" i="12" s="1"/>
  <c r="D187" i="12" s="1"/>
  <c r="C187" i="12" a="1"/>
  <c r="C187" i="12" s="1"/>
  <c r="E187" i="12" s="1"/>
  <c r="B188" i="12" a="1"/>
  <c r="B188" i="12" s="1"/>
  <c r="D188" i="12" s="1"/>
  <c r="C188" i="12" a="1"/>
  <c r="C188" i="12" s="1"/>
  <c r="E188" i="12" s="1"/>
  <c r="B189" i="12" a="1"/>
  <c r="B189" i="12" s="1"/>
  <c r="D189" i="12" s="1"/>
  <c r="C189" i="12" a="1"/>
  <c r="C189" i="12" s="1"/>
  <c r="E189" i="12" s="1"/>
  <c r="B190" i="12" a="1"/>
  <c r="B190" i="12" s="1"/>
  <c r="D190" i="12" s="1"/>
  <c r="C190" i="12" a="1"/>
  <c r="C190" i="12" s="1"/>
  <c r="E190" i="12" s="1"/>
  <c r="B191" i="12" a="1"/>
  <c r="B191" i="12" s="1"/>
  <c r="D191" i="12" s="1"/>
  <c r="C191" i="12" a="1"/>
  <c r="C191" i="12" s="1"/>
  <c r="E191" i="12" s="1"/>
  <c r="B192" i="12" a="1"/>
  <c r="B192" i="12" s="1"/>
  <c r="D192" i="12" s="1"/>
  <c r="C192" i="12" a="1"/>
  <c r="C192" i="12" s="1"/>
  <c r="E192" i="12" s="1"/>
  <c r="B193" i="12" a="1"/>
  <c r="B193" i="12" s="1"/>
  <c r="D193" i="12" s="1"/>
  <c r="C193" i="12" a="1"/>
  <c r="C193" i="12" s="1"/>
  <c r="E193" i="12" s="1"/>
  <c r="B194" i="12" a="1"/>
  <c r="B194" i="12" s="1"/>
  <c r="D194" i="12" s="1"/>
  <c r="C194" i="12" a="1"/>
  <c r="C194" i="12" s="1"/>
  <c r="E194" i="12" s="1"/>
  <c r="B195" i="12" a="1"/>
  <c r="B195" i="12" s="1"/>
  <c r="D195" i="12" s="1"/>
  <c r="C195" i="12" a="1"/>
  <c r="C195" i="12" s="1"/>
  <c r="E195" i="12" s="1"/>
  <c r="B196" i="12" a="1"/>
  <c r="B196" i="12" s="1"/>
  <c r="D196" i="12" s="1"/>
  <c r="C196" i="12" a="1"/>
  <c r="C196" i="12" s="1"/>
  <c r="E196" i="12" s="1"/>
  <c r="B197" i="12" a="1"/>
  <c r="B197" i="12" s="1"/>
  <c r="D197" i="12" s="1"/>
  <c r="C197" i="12" a="1"/>
  <c r="C197" i="12" s="1"/>
  <c r="E197" i="12" s="1"/>
  <c r="B198" i="12" a="1"/>
  <c r="B198" i="12" s="1"/>
  <c r="D198" i="12" s="1"/>
  <c r="C198" i="12" a="1"/>
  <c r="C198" i="12" s="1"/>
  <c r="E198" i="12" s="1"/>
  <c r="B199" i="12" a="1"/>
  <c r="B199" i="12" s="1"/>
  <c r="D199" i="12" s="1"/>
  <c r="C199" i="12" a="1"/>
  <c r="C199" i="12" s="1"/>
  <c r="E199" i="12" s="1"/>
  <c r="B200" i="12" a="1"/>
  <c r="B200" i="12" s="1"/>
  <c r="D200" i="12" s="1"/>
  <c r="C200" i="12" a="1"/>
  <c r="C200" i="12" s="1"/>
  <c r="E200" i="12" s="1"/>
  <c r="B201" i="12" a="1"/>
  <c r="B201" i="12" s="1"/>
  <c r="D201" i="12" s="1"/>
  <c r="C201" i="12" a="1"/>
  <c r="C201" i="12" s="1"/>
  <c r="E201" i="12" s="1"/>
  <c r="B202" i="12" a="1"/>
  <c r="B202" i="12" s="1"/>
  <c r="D202" i="12" s="1"/>
  <c r="C202" i="12" a="1"/>
  <c r="C202" i="12" s="1"/>
  <c r="E202" i="12" s="1"/>
  <c r="B203" i="12" a="1"/>
  <c r="B203" i="12" s="1"/>
  <c r="D203" i="12" s="1"/>
  <c r="C203" i="12" a="1"/>
  <c r="C203" i="12" s="1"/>
  <c r="E203" i="12" s="1"/>
  <c r="B204" i="12" a="1"/>
  <c r="B204" i="12" s="1"/>
  <c r="D204" i="12" s="1"/>
  <c r="C204" i="12" a="1"/>
  <c r="C204" i="12" s="1"/>
  <c r="E204" i="12" s="1"/>
  <c r="B205" i="12" a="1"/>
  <c r="B205" i="12" s="1"/>
  <c r="D205" i="12" s="1"/>
  <c r="C205" i="12" a="1"/>
  <c r="C205" i="12" s="1"/>
  <c r="E205" i="12" s="1"/>
  <c r="B206" i="12" a="1"/>
  <c r="B206" i="12" s="1"/>
  <c r="D206" i="12" s="1"/>
  <c r="C206" i="12" a="1"/>
  <c r="C206" i="12" s="1"/>
  <c r="E206" i="12" s="1"/>
  <c r="B207" i="12" a="1"/>
  <c r="B207" i="12" s="1"/>
  <c r="D207" i="12" s="1"/>
  <c r="C207" i="12" a="1"/>
  <c r="C207" i="12" s="1"/>
  <c r="E207" i="12" s="1"/>
  <c r="B208" i="12" a="1"/>
  <c r="B208" i="12" s="1"/>
  <c r="D208" i="12" s="1"/>
  <c r="C208" i="12" a="1"/>
  <c r="C208" i="12" s="1"/>
  <c r="E208" i="12" s="1"/>
  <c r="B209" i="12" a="1"/>
  <c r="B209" i="12" s="1"/>
  <c r="D209" i="12" s="1"/>
  <c r="C209" i="12" a="1"/>
  <c r="C209" i="12" s="1"/>
  <c r="E209" i="12" s="1"/>
  <c r="B210" i="12" a="1"/>
  <c r="B210" i="12" s="1"/>
  <c r="D210" i="12" s="1"/>
  <c r="C210" i="12" a="1"/>
  <c r="C210" i="12" s="1"/>
  <c r="E210" i="12" s="1"/>
  <c r="B211" i="12" a="1"/>
  <c r="B211" i="12" s="1"/>
  <c r="D211" i="12" s="1"/>
  <c r="C211" i="12" a="1"/>
  <c r="C211" i="12" s="1"/>
  <c r="E211" i="12" s="1"/>
  <c r="B212" i="12" a="1"/>
  <c r="B212" i="12" s="1"/>
  <c r="D212" i="12" s="1"/>
  <c r="C212" i="12" a="1"/>
  <c r="C212" i="12" s="1"/>
  <c r="E212" i="12" s="1"/>
  <c r="B213" i="12" a="1"/>
  <c r="B213" i="12" s="1"/>
  <c r="D213" i="12" s="1"/>
  <c r="C213" i="12" a="1"/>
  <c r="C213" i="12" s="1"/>
  <c r="E213" i="12" s="1"/>
  <c r="B214" i="12" a="1"/>
  <c r="B214" i="12" s="1"/>
  <c r="D214" i="12" s="1"/>
  <c r="C214" i="12" a="1"/>
  <c r="C214" i="12" s="1"/>
  <c r="E214" i="12" s="1"/>
  <c r="B215" i="12" a="1"/>
  <c r="B215" i="12" s="1"/>
  <c r="D215" i="12" s="1"/>
  <c r="C215" i="12" a="1"/>
  <c r="C215" i="12" s="1"/>
  <c r="E215" i="12" s="1"/>
  <c r="B216" i="12" a="1"/>
  <c r="B216" i="12" s="1"/>
  <c r="D216" i="12" s="1"/>
  <c r="C216" i="12" a="1"/>
  <c r="C216" i="12" s="1"/>
  <c r="E216" i="12" s="1"/>
  <c r="B217" i="12" a="1"/>
  <c r="B217" i="12" s="1"/>
  <c r="D217" i="12" s="1"/>
  <c r="C217" i="12" a="1"/>
  <c r="C217" i="12" s="1"/>
  <c r="E217" i="12" s="1"/>
  <c r="B218" i="12" a="1"/>
  <c r="B218" i="12" s="1"/>
  <c r="D218" i="12" s="1"/>
  <c r="C218" i="12" a="1"/>
  <c r="C218" i="12" s="1"/>
  <c r="E218" i="12" s="1"/>
  <c r="B219" i="12" a="1"/>
  <c r="B219" i="12" s="1"/>
  <c r="D219" i="12" s="1"/>
  <c r="C219" i="12" a="1"/>
  <c r="C219" i="12" s="1"/>
  <c r="E219" i="12" s="1"/>
  <c r="B220" i="12" a="1"/>
  <c r="B220" i="12" s="1"/>
  <c r="D220" i="12" s="1"/>
  <c r="C220" i="12" a="1"/>
  <c r="C220" i="12" s="1"/>
  <c r="E220" i="12" s="1"/>
  <c r="B221" i="12" a="1"/>
  <c r="B221" i="12" s="1"/>
  <c r="D221" i="12" s="1"/>
  <c r="C221" i="12" a="1"/>
  <c r="C221" i="12" s="1"/>
  <c r="E221" i="12" s="1"/>
  <c r="B222" i="12" a="1"/>
  <c r="B222" i="12" s="1"/>
  <c r="D222" i="12" s="1"/>
  <c r="C222" i="12" a="1"/>
  <c r="C222" i="12" s="1"/>
  <c r="E222" i="12" s="1"/>
  <c r="B223" i="12" a="1"/>
  <c r="B223" i="12" s="1"/>
  <c r="D223" i="12" s="1"/>
  <c r="C223" i="12" a="1"/>
  <c r="C223" i="12" s="1"/>
  <c r="E223" i="12" s="1"/>
  <c r="B224" i="12" a="1"/>
  <c r="B224" i="12" s="1"/>
  <c r="D224" i="12" s="1"/>
  <c r="C224" i="12" a="1"/>
  <c r="C224" i="12" s="1"/>
  <c r="E224" i="12" s="1"/>
  <c r="B225" i="12" a="1"/>
  <c r="B225" i="12" s="1"/>
  <c r="D225" i="12" s="1"/>
  <c r="C225" i="12" a="1"/>
  <c r="C225" i="12" s="1"/>
  <c r="E225" i="12" s="1"/>
  <c r="B226" i="12" a="1"/>
  <c r="B226" i="12" s="1"/>
  <c r="D226" i="12" s="1"/>
  <c r="C226" i="12" a="1"/>
  <c r="C226" i="12" s="1"/>
  <c r="E226" i="12" s="1"/>
  <c r="B227" i="12" a="1"/>
  <c r="B227" i="12" s="1"/>
  <c r="D227" i="12" s="1"/>
  <c r="C227" i="12" a="1"/>
  <c r="C227" i="12" s="1"/>
  <c r="E227" i="12" s="1"/>
  <c r="B228" i="12" a="1"/>
  <c r="B228" i="12" s="1"/>
  <c r="D228" i="12" s="1"/>
  <c r="C228" i="12" a="1"/>
  <c r="C228" i="12" s="1"/>
  <c r="E228" i="12" s="1"/>
  <c r="B229" i="12" a="1"/>
  <c r="B229" i="12" s="1"/>
  <c r="D229" i="12" s="1"/>
  <c r="C229" i="12" a="1"/>
  <c r="C229" i="12" s="1"/>
  <c r="E229" i="12" s="1"/>
  <c r="B230" i="12" a="1"/>
  <c r="B230" i="12" s="1"/>
  <c r="D230" i="12" s="1"/>
  <c r="C230" i="12" a="1"/>
  <c r="C230" i="12" s="1"/>
  <c r="E230" i="12" s="1"/>
  <c r="B231" i="12" a="1"/>
  <c r="B231" i="12" s="1"/>
  <c r="D231" i="12" s="1"/>
  <c r="C231" i="12" a="1"/>
  <c r="C231" i="12" s="1"/>
  <c r="E231" i="12" s="1"/>
  <c r="B232" i="12" a="1"/>
  <c r="B232" i="12" s="1"/>
  <c r="D232" i="12" s="1"/>
  <c r="C232" i="12" a="1"/>
  <c r="C232" i="12" s="1"/>
  <c r="E232" i="12" s="1"/>
  <c r="B233" i="12" a="1"/>
  <c r="B233" i="12" s="1"/>
  <c r="D233" i="12" s="1"/>
  <c r="C233" i="12" a="1"/>
  <c r="C233" i="12" s="1"/>
  <c r="E233" i="12" s="1"/>
  <c r="B234" i="12" a="1"/>
  <c r="B234" i="12" s="1"/>
  <c r="D234" i="12" s="1"/>
  <c r="C234" i="12" a="1"/>
  <c r="C234" i="12" s="1"/>
  <c r="E234" i="12" s="1"/>
  <c r="B235" i="12" a="1"/>
  <c r="B235" i="12" s="1"/>
  <c r="D235" i="12" s="1"/>
  <c r="C235" i="12" a="1"/>
  <c r="C235" i="12" s="1"/>
  <c r="E235" i="12" s="1"/>
  <c r="B236" i="12" a="1"/>
  <c r="B236" i="12" s="1"/>
  <c r="D236" i="12" s="1"/>
  <c r="C236" i="12" a="1"/>
  <c r="C236" i="12" s="1"/>
  <c r="E236" i="12" s="1"/>
  <c r="B237" i="12" a="1"/>
  <c r="B237" i="12" s="1"/>
  <c r="D237" i="12" s="1"/>
  <c r="C237" i="12" a="1"/>
  <c r="C237" i="12" s="1"/>
  <c r="E237" i="12" s="1"/>
  <c r="B238" i="12" a="1"/>
  <c r="B238" i="12" s="1"/>
  <c r="D238" i="12" s="1"/>
  <c r="C238" i="12" a="1"/>
  <c r="C238" i="12" s="1"/>
  <c r="E238" i="12" s="1"/>
  <c r="B239" i="12" a="1"/>
  <c r="B239" i="12" s="1"/>
  <c r="D239" i="12" s="1"/>
  <c r="C239" i="12" a="1"/>
  <c r="C239" i="12" s="1"/>
  <c r="E239" i="12" s="1"/>
  <c r="B240" i="12" a="1"/>
  <c r="B240" i="12" s="1"/>
  <c r="D240" i="12" s="1"/>
  <c r="C240" i="12" a="1"/>
  <c r="C240" i="12" s="1"/>
  <c r="E240" i="12" s="1"/>
  <c r="B241" i="12" a="1"/>
  <c r="B241" i="12" s="1"/>
  <c r="D241" i="12" s="1"/>
  <c r="C241" i="12" a="1"/>
  <c r="C241" i="12" s="1"/>
  <c r="E241" i="12" s="1"/>
  <c r="B242" i="12" a="1"/>
  <c r="B242" i="12" s="1"/>
  <c r="D242" i="12" s="1"/>
  <c r="C242" i="12" a="1"/>
  <c r="C242" i="12" s="1"/>
  <c r="E242" i="12" s="1"/>
  <c r="B243" i="12" a="1"/>
  <c r="B243" i="12" s="1"/>
  <c r="D243" i="12" s="1"/>
  <c r="C243" i="12" a="1"/>
  <c r="C243" i="12" s="1"/>
  <c r="E243" i="12" s="1"/>
  <c r="B244" i="12" a="1"/>
  <c r="B244" i="12" s="1"/>
  <c r="D244" i="12" s="1"/>
  <c r="C244" i="12" a="1"/>
  <c r="C244" i="12" s="1"/>
  <c r="E244" i="12" s="1"/>
  <c r="B245" i="12" a="1"/>
  <c r="B245" i="12" s="1"/>
  <c r="D245" i="12" s="1"/>
  <c r="C245" i="12" a="1"/>
  <c r="C245" i="12" s="1"/>
  <c r="E245" i="12" s="1"/>
  <c r="B246" i="12" a="1"/>
  <c r="B246" i="12" s="1"/>
  <c r="D246" i="12" s="1"/>
  <c r="C246" i="12" a="1"/>
  <c r="C246" i="12" s="1"/>
  <c r="E246" i="12" s="1"/>
  <c r="B247" i="12" a="1"/>
  <c r="B247" i="12" s="1"/>
  <c r="D247" i="12" s="1"/>
  <c r="C247" i="12" a="1"/>
  <c r="C247" i="12" s="1"/>
  <c r="E247" i="12" s="1"/>
  <c r="B248" i="12" a="1"/>
  <c r="B248" i="12" s="1"/>
  <c r="D248" i="12" s="1"/>
  <c r="C248" i="12" a="1"/>
  <c r="C248" i="12" s="1"/>
  <c r="E248" i="12" s="1"/>
  <c r="B249" i="12" a="1"/>
  <c r="B249" i="12" s="1"/>
  <c r="D249" i="12" s="1"/>
  <c r="C249" i="12" a="1"/>
  <c r="C249" i="12" s="1"/>
  <c r="E249" i="12" s="1"/>
  <c r="B250" i="12" a="1"/>
  <c r="B250" i="12" s="1"/>
  <c r="D250" i="12" s="1"/>
  <c r="C250" i="12" a="1"/>
  <c r="C250" i="12" s="1"/>
  <c r="E250" i="12" s="1"/>
  <c r="B251" i="12" a="1"/>
  <c r="B251" i="12" s="1"/>
  <c r="D251" i="12" s="1"/>
  <c r="C251" i="12" a="1"/>
  <c r="C251" i="12" s="1"/>
  <c r="E251" i="12" s="1"/>
  <c r="B252" i="12" a="1"/>
  <c r="B252" i="12" s="1"/>
  <c r="D252" i="12" s="1"/>
  <c r="C252" i="12" a="1"/>
  <c r="C252" i="12" s="1"/>
  <c r="E252" i="12" s="1"/>
  <c r="B253" i="12" a="1"/>
  <c r="B253" i="12" s="1"/>
  <c r="D253" i="12" s="1"/>
  <c r="C253" i="12" a="1"/>
  <c r="C253" i="12" s="1"/>
  <c r="E253" i="12" s="1"/>
  <c r="B254" i="12" a="1"/>
  <c r="B254" i="12" s="1"/>
  <c r="D254" i="12" s="1"/>
  <c r="C254" i="12" a="1"/>
  <c r="C254" i="12" s="1"/>
  <c r="E254" i="12" s="1"/>
  <c r="B255" i="12" a="1"/>
  <c r="B255" i="12" s="1"/>
  <c r="D255" i="12" s="1"/>
  <c r="C255" i="12" a="1"/>
  <c r="C255" i="12" s="1"/>
  <c r="E255" i="12" s="1"/>
  <c r="B256" i="12" a="1"/>
  <c r="B256" i="12" s="1"/>
  <c r="D256" i="12" s="1"/>
  <c r="C256" i="12" a="1"/>
  <c r="C256" i="12" s="1"/>
  <c r="E256" i="12" s="1"/>
  <c r="B257" i="12" a="1"/>
  <c r="B257" i="12" s="1"/>
  <c r="D257" i="12" s="1"/>
  <c r="C257" i="12" a="1"/>
  <c r="C257" i="12" s="1"/>
  <c r="E257" i="12" s="1"/>
  <c r="B258" i="12" a="1"/>
  <c r="B258" i="12" s="1"/>
  <c r="D258" i="12" s="1"/>
  <c r="C258" i="12" a="1"/>
  <c r="C258" i="12" s="1"/>
  <c r="E258" i="12" s="1"/>
  <c r="B259" i="12" a="1"/>
  <c r="B259" i="12" s="1"/>
  <c r="D259" i="12" s="1"/>
  <c r="C259" i="12" a="1"/>
  <c r="C259" i="12" s="1"/>
  <c r="E259" i="12" s="1"/>
  <c r="B260" i="12" a="1"/>
  <c r="B260" i="12" s="1"/>
  <c r="D260" i="12" s="1"/>
  <c r="C260" i="12" a="1"/>
  <c r="C260" i="12" s="1"/>
  <c r="E260" i="12" s="1"/>
  <c r="B261" i="12" a="1"/>
  <c r="B261" i="12" s="1"/>
  <c r="D261" i="12" s="1"/>
  <c r="C261" i="12" a="1"/>
  <c r="C261" i="12" s="1"/>
  <c r="E261" i="12" s="1"/>
  <c r="B262" i="12" a="1"/>
  <c r="B262" i="12" s="1"/>
  <c r="D262" i="12" s="1"/>
  <c r="C262" i="12" a="1"/>
  <c r="C262" i="12" s="1"/>
  <c r="E262" i="12" s="1"/>
  <c r="B263" i="12" a="1"/>
  <c r="B263" i="12" s="1"/>
  <c r="D263" i="12" s="1"/>
  <c r="C263" i="12" a="1"/>
  <c r="C263" i="12" s="1"/>
  <c r="E263" i="12" s="1"/>
  <c r="B264" i="12" a="1"/>
  <c r="B264" i="12" s="1"/>
  <c r="D264" i="12" s="1"/>
  <c r="C264" i="12" a="1"/>
  <c r="C264" i="12" s="1"/>
  <c r="E264" i="12" s="1"/>
  <c r="B265" i="12" a="1"/>
  <c r="B265" i="12" s="1"/>
  <c r="D265" i="12" s="1"/>
  <c r="C265" i="12" a="1"/>
  <c r="C265" i="12" s="1"/>
  <c r="E265" i="12" s="1"/>
  <c r="B266" i="12" a="1"/>
  <c r="B266" i="12" s="1"/>
  <c r="D266" i="12" s="1"/>
  <c r="C266" i="12" a="1"/>
  <c r="C266" i="12" s="1"/>
  <c r="E266" i="12" s="1"/>
  <c r="B267" i="12" a="1"/>
  <c r="B267" i="12" s="1"/>
  <c r="D267" i="12" s="1"/>
  <c r="C267" i="12" a="1"/>
  <c r="C267" i="12" s="1"/>
  <c r="E267" i="12" s="1"/>
  <c r="B268" i="12" a="1"/>
  <c r="B268" i="12" s="1"/>
  <c r="D268" i="12" s="1"/>
  <c r="C268" i="12" a="1"/>
  <c r="C268" i="12" s="1"/>
  <c r="E268" i="12" s="1"/>
  <c r="B269" i="12" a="1"/>
  <c r="B269" i="12" s="1"/>
  <c r="D269" i="12" s="1"/>
  <c r="C269" i="12" a="1"/>
  <c r="C269" i="12" s="1"/>
  <c r="E269" i="12" s="1"/>
  <c r="B270" i="12" a="1"/>
  <c r="B270" i="12" s="1"/>
  <c r="D270" i="12" s="1"/>
  <c r="C270" i="12" a="1"/>
  <c r="C270" i="12" s="1"/>
  <c r="E270" i="12" s="1"/>
  <c r="B271" i="12" a="1"/>
  <c r="B271" i="12" s="1"/>
  <c r="D271" i="12" s="1"/>
  <c r="C271" i="12" a="1"/>
  <c r="C271" i="12" s="1"/>
  <c r="E271" i="12" s="1"/>
  <c r="B272" i="12" a="1"/>
  <c r="B272" i="12" s="1"/>
  <c r="D272" i="12" s="1"/>
  <c r="C272" i="12" a="1"/>
  <c r="C272" i="12" s="1"/>
  <c r="E272" i="12" s="1"/>
  <c r="B273" i="12" a="1"/>
  <c r="B273" i="12" s="1"/>
  <c r="D273" i="12" s="1"/>
  <c r="C273" i="12" a="1"/>
  <c r="C273" i="12" s="1"/>
  <c r="E273" i="12" s="1"/>
  <c r="B274" i="12" a="1"/>
  <c r="B274" i="12" s="1"/>
  <c r="D274" i="12" s="1"/>
  <c r="C274" i="12" a="1"/>
  <c r="C274" i="12" s="1"/>
  <c r="E274" i="12" s="1"/>
  <c r="B275" i="12" a="1"/>
  <c r="B275" i="12" s="1"/>
  <c r="D275" i="12" s="1"/>
  <c r="C275" i="12" a="1"/>
  <c r="C275" i="12" s="1"/>
  <c r="E275" i="12" s="1"/>
  <c r="B276" i="12" a="1"/>
  <c r="B276" i="12" s="1"/>
  <c r="D276" i="12" s="1"/>
  <c r="C276" i="12" a="1"/>
  <c r="C276" i="12" s="1"/>
  <c r="E276" i="12" s="1"/>
  <c r="B277" i="12" a="1"/>
  <c r="B277" i="12" s="1"/>
  <c r="D277" i="12" s="1"/>
  <c r="C277" i="12" a="1"/>
  <c r="C277" i="12" s="1"/>
  <c r="E277" i="12" s="1"/>
  <c r="B278" i="12" a="1"/>
  <c r="B278" i="12" s="1"/>
  <c r="D278" i="12" s="1"/>
  <c r="C278" i="12" a="1"/>
  <c r="C278" i="12" s="1"/>
  <c r="E278" i="12" s="1"/>
  <c r="B279" i="12" a="1"/>
  <c r="B279" i="12" s="1"/>
  <c r="D279" i="12" s="1"/>
  <c r="C279" i="12" a="1"/>
  <c r="C279" i="12" s="1"/>
  <c r="E279" i="12" s="1"/>
  <c r="B280" i="12" a="1"/>
  <c r="B280" i="12" s="1"/>
  <c r="D280" i="12" s="1"/>
  <c r="C280" i="12" a="1"/>
  <c r="C280" i="12" s="1"/>
  <c r="E280" i="12" s="1"/>
  <c r="B281" i="12" a="1"/>
  <c r="B281" i="12" s="1"/>
  <c r="D281" i="12" s="1"/>
  <c r="C281" i="12" a="1"/>
  <c r="C281" i="12" s="1"/>
  <c r="E281" i="12" s="1"/>
  <c r="B282" i="12" a="1"/>
  <c r="B282" i="12" s="1"/>
  <c r="D282" i="12" s="1"/>
  <c r="C282" i="12" a="1"/>
  <c r="C282" i="12" s="1"/>
  <c r="E282" i="12" s="1"/>
  <c r="B283" i="12" a="1"/>
  <c r="B283" i="12" s="1"/>
  <c r="D283" i="12" s="1"/>
  <c r="C283" i="12" a="1"/>
  <c r="C283" i="12" s="1"/>
  <c r="E283" i="12" s="1"/>
  <c r="B284" i="12" a="1"/>
  <c r="B284" i="12" s="1"/>
  <c r="D284" i="12" s="1"/>
  <c r="C284" i="12" a="1"/>
  <c r="C284" i="12" s="1"/>
  <c r="E284" i="12" s="1"/>
  <c r="B285" i="12" a="1"/>
  <c r="B285" i="12" s="1"/>
  <c r="D285" i="12" s="1"/>
  <c r="C285" i="12" a="1"/>
  <c r="C285" i="12" s="1"/>
  <c r="E285" i="12" s="1"/>
  <c r="B286" i="12" a="1"/>
  <c r="B286" i="12" s="1"/>
  <c r="D286" i="12" s="1"/>
  <c r="C286" i="12" a="1"/>
  <c r="C286" i="12" s="1"/>
  <c r="E286" i="12" s="1"/>
  <c r="B287" i="12" a="1"/>
  <c r="B287" i="12" s="1"/>
  <c r="D287" i="12" s="1"/>
  <c r="C287" i="12" a="1"/>
  <c r="C287" i="12" s="1"/>
  <c r="E287" i="12" s="1"/>
  <c r="B288" i="12" a="1"/>
  <c r="B288" i="12" s="1"/>
  <c r="D288" i="12" s="1"/>
  <c r="C288" i="12" a="1"/>
  <c r="C288" i="12" s="1"/>
  <c r="E288" i="12" s="1"/>
  <c r="B289" i="12" a="1"/>
  <c r="B289" i="12" s="1"/>
  <c r="D289" i="12" s="1"/>
  <c r="C289" i="12" a="1"/>
  <c r="C289" i="12" s="1"/>
  <c r="E289" i="12" s="1"/>
  <c r="B290" i="12" a="1"/>
  <c r="B290" i="12" s="1"/>
  <c r="D290" i="12" s="1"/>
  <c r="C290" i="12" a="1"/>
  <c r="C290" i="12" s="1"/>
  <c r="E290" i="12" s="1"/>
  <c r="B291" i="12" a="1"/>
  <c r="B291" i="12" s="1"/>
  <c r="D291" i="12" s="1"/>
  <c r="C291" i="12" a="1"/>
  <c r="C291" i="12" s="1"/>
  <c r="E291" i="12" s="1"/>
  <c r="B292" i="12" a="1"/>
  <c r="B292" i="12" s="1"/>
  <c r="D292" i="12" s="1"/>
  <c r="C292" i="12" a="1"/>
  <c r="C292" i="12" s="1"/>
  <c r="E292" i="12" s="1"/>
  <c r="B293" i="12" a="1"/>
  <c r="B293" i="12" s="1"/>
  <c r="D293" i="12" s="1"/>
  <c r="C293" i="12" a="1"/>
  <c r="C293" i="12" s="1"/>
  <c r="E293" i="12" s="1"/>
  <c r="B294" i="12" a="1"/>
  <c r="B294" i="12" s="1"/>
  <c r="D294" i="12" s="1"/>
  <c r="C294" i="12" a="1"/>
  <c r="C294" i="12" s="1"/>
  <c r="E294" i="12" s="1"/>
  <c r="B295" i="12" a="1"/>
  <c r="B295" i="12" s="1"/>
  <c r="D295" i="12" s="1"/>
  <c r="C295" i="12" a="1"/>
  <c r="C295" i="12" s="1"/>
  <c r="E295" i="12" s="1"/>
  <c r="B296" i="12" a="1"/>
  <c r="B296" i="12" s="1"/>
  <c r="D296" i="12" s="1"/>
  <c r="C296" i="12" a="1"/>
  <c r="C296" i="12" s="1"/>
  <c r="E296" i="12" s="1"/>
  <c r="B12" i="12" a="1"/>
  <c r="B12" i="12" s="1"/>
  <c r="C14" i="12" a="1"/>
  <c r="C14" i="12" s="1"/>
  <c r="B14" i="12" a="1"/>
  <c r="B14" i="12" s="1"/>
  <c r="AH3" i="16" l="1"/>
  <c r="AB3" i="16"/>
  <c r="AA3" i="16"/>
  <c r="AC3" i="16"/>
  <c r="AA1" i="16"/>
  <c r="AI3" i="16"/>
  <c r="AF3" i="16"/>
  <c r="AD3" i="16"/>
  <c r="AG3" i="16"/>
  <c r="AE3" i="16"/>
  <c r="D296" i="16"/>
  <c r="AA5" i="16"/>
  <c r="D295" i="16"/>
  <c r="D287" i="16"/>
  <c r="D294" i="16"/>
  <c r="D286" i="16"/>
  <c r="D288" i="16"/>
  <c r="D293" i="16"/>
  <c r="D285" i="16"/>
  <c r="D292" i="16"/>
  <c r="D291" i="16"/>
  <c r="D290" i="16"/>
  <c r="D289" i="16"/>
  <c r="D135" i="12"/>
  <c r="E135" i="12"/>
  <c r="E14" i="16"/>
  <c r="D251" i="16"/>
  <c r="D235" i="16"/>
  <c r="D211" i="16"/>
  <c r="D203" i="16"/>
  <c r="D195" i="16"/>
  <c r="D155" i="16"/>
  <c r="D139" i="16"/>
  <c r="D131" i="16"/>
  <c r="D123" i="16"/>
  <c r="D115" i="16"/>
  <c r="D107" i="16"/>
  <c r="D99" i="16"/>
  <c r="D91" i="16"/>
  <c r="D67" i="16"/>
  <c r="D59" i="16"/>
  <c r="D43" i="16"/>
  <c r="D19" i="16"/>
  <c r="D179" i="16"/>
  <c r="D282" i="16"/>
  <c r="D274" i="16"/>
  <c r="D266" i="16"/>
  <c r="D258" i="16"/>
  <c r="D250" i="16"/>
  <c r="D242" i="16"/>
  <c r="D234" i="16"/>
  <c r="D226" i="16"/>
  <c r="D218" i="16"/>
  <c r="D210" i="16"/>
  <c r="D202" i="16"/>
  <c r="D194" i="16"/>
  <c r="D186" i="16"/>
  <c r="D178" i="16"/>
  <c r="D170" i="16"/>
  <c r="D162" i="16"/>
  <c r="D154" i="16"/>
  <c r="D146" i="16"/>
  <c r="D138" i="16"/>
  <c r="D130" i="16"/>
  <c r="D122" i="16"/>
  <c r="D114" i="16"/>
  <c r="D106" i="16"/>
  <c r="D98" i="16"/>
  <c r="D90" i="16"/>
  <c r="D82" i="16"/>
  <c r="D74" i="16"/>
  <c r="D66" i="16"/>
  <c r="D58" i="16"/>
  <c r="D50" i="16"/>
  <c r="D42" i="16"/>
  <c r="D34" i="16"/>
  <c r="D26" i="16"/>
  <c r="D18" i="16"/>
  <c r="D275" i="16"/>
  <c r="D27" i="16"/>
  <c r="D227" i="16"/>
  <c r="D281" i="16"/>
  <c r="D273" i="16"/>
  <c r="D265" i="16"/>
  <c r="D257" i="16"/>
  <c r="D249" i="16"/>
  <c r="D241" i="16"/>
  <c r="D233" i="16"/>
  <c r="D225" i="16"/>
  <c r="D217" i="16"/>
  <c r="D209" i="16"/>
  <c r="D201" i="16"/>
  <c r="D193" i="16"/>
  <c r="D185" i="16"/>
  <c r="D177" i="16"/>
  <c r="D169" i="16"/>
  <c r="D161" i="16"/>
  <c r="D153" i="16"/>
  <c r="D145" i="16"/>
  <c r="D137" i="16"/>
  <c r="D129" i="16"/>
  <c r="D121" i="16"/>
  <c r="D113" i="16"/>
  <c r="D105" i="16"/>
  <c r="D97" i="16"/>
  <c r="D89" i="16"/>
  <c r="D81" i="16"/>
  <c r="D73" i="16"/>
  <c r="D65" i="16"/>
  <c r="D57" i="16"/>
  <c r="D49" i="16"/>
  <c r="D41" i="16"/>
  <c r="D33" i="16"/>
  <c r="D25" i="16"/>
  <c r="D17" i="16"/>
  <c r="D163" i="16"/>
  <c r="D267" i="16"/>
  <c r="D35" i="16"/>
  <c r="D280" i="16"/>
  <c r="D272" i="16"/>
  <c r="D264" i="16"/>
  <c r="D256" i="16"/>
  <c r="D248" i="16"/>
  <c r="D240" i="16"/>
  <c r="D232" i="16"/>
  <c r="D224" i="16"/>
  <c r="D216" i="16"/>
  <c r="D208" i="16"/>
  <c r="D200" i="16"/>
  <c r="D192" i="16"/>
  <c r="D168" i="16"/>
  <c r="D160" i="16"/>
  <c r="D144" i="16"/>
  <c r="D136" i="16"/>
  <c r="D128" i="16"/>
  <c r="D120" i="16"/>
  <c r="D112" i="16"/>
  <c r="D104" i="16"/>
  <c r="D96" i="16"/>
  <c r="D88" i="16"/>
  <c r="D72" i="16"/>
  <c r="D48" i="16"/>
  <c r="D40" i="16"/>
  <c r="D32" i="16"/>
  <c r="D24" i="16"/>
  <c r="D219" i="16"/>
  <c r="D83" i="16"/>
  <c r="D279" i="16"/>
  <c r="D271" i="16"/>
  <c r="D263" i="16"/>
  <c r="D255" i="16"/>
  <c r="D247" i="16"/>
  <c r="D239" i="16"/>
  <c r="D231" i="16"/>
  <c r="D223" i="16"/>
  <c r="D215" i="16"/>
  <c r="D207" i="16"/>
  <c r="D199" i="16"/>
  <c r="D191" i="16"/>
  <c r="D183" i="16"/>
  <c r="D175" i="16"/>
  <c r="D167" i="16"/>
  <c r="D159" i="16"/>
  <c r="D151" i="16"/>
  <c r="D143" i="16"/>
  <c r="D135" i="16"/>
  <c r="D127" i="16"/>
  <c r="D119" i="16"/>
  <c r="D111" i="16"/>
  <c r="D103" i="16"/>
  <c r="D95" i="16"/>
  <c r="D87" i="16"/>
  <c r="D79" i="16"/>
  <c r="D71" i="16"/>
  <c r="D63" i="16"/>
  <c r="D55" i="16"/>
  <c r="D47" i="16"/>
  <c r="D39" i="16"/>
  <c r="D31" i="16"/>
  <c r="D23" i="16"/>
  <c r="D15" i="16"/>
  <c r="D171" i="16"/>
  <c r="D147" i="16"/>
  <c r="D278" i="16"/>
  <c r="D270" i="16"/>
  <c r="D262" i="16"/>
  <c r="D254" i="16"/>
  <c r="D246" i="16"/>
  <c r="D238" i="16"/>
  <c r="D230" i="16"/>
  <c r="D206" i="16"/>
  <c r="D198" i="16"/>
  <c r="D190" i="16"/>
  <c r="D182" i="16"/>
  <c r="D174" i="16"/>
  <c r="D166" i="16"/>
  <c r="D158" i="16"/>
  <c r="D150" i="16"/>
  <c r="D142" i="16"/>
  <c r="D126" i="16"/>
  <c r="D118" i="16"/>
  <c r="D110" i="16"/>
  <c r="D102" i="16"/>
  <c r="D70" i="16"/>
  <c r="D62" i="16"/>
  <c r="D54" i="16"/>
  <c r="D46" i="16"/>
  <c r="D38" i="16"/>
  <c r="D30" i="16"/>
  <c r="D243" i="16"/>
  <c r="D86" i="16"/>
  <c r="D187" i="16"/>
  <c r="D94" i="16"/>
  <c r="D277" i="16"/>
  <c r="D269" i="16"/>
  <c r="D261" i="16"/>
  <c r="D253" i="16"/>
  <c r="D245" i="16"/>
  <c r="D237" i="16"/>
  <c r="D229" i="16"/>
  <c r="D221" i="16"/>
  <c r="D213" i="16"/>
  <c r="D205" i="16"/>
  <c r="D197" i="16"/>
  <c r="D189" i="16"/>
  <c r="D181" i="16"/>
  <c r="D173" i="16"/>
  <c r="D165" i="16"/>
  <c r="D157" i="16"/>
  <c r="D149" i="16"/>
  <c r="D141" i="16"/>
  <c r="D133" i="16"/>
  <c r="D125" i="16"/>
  <c r="D117" i="16"/>
  <c r="D109" i="16"/>
  <c r="D101" i="16"/>
  <c r="D93" i="16"/>
  <c r="D85" i="16"/>
  <c r="D77" i="16"/>
  <c r="D69" i="16"/>
  <c r="D61" i="16"/>
  <c r="D53" i="16"/>
  <c r="D45" i="16"/>
  <c r="D37" i="16"/>
  <c r="D29" i="16"/>
  <c r="D21" i="16"/>
  <c r="D259" i="16"/>
  <c r="D51" i="16"/>
  <c r="D134" i="16"/>
  <c r="D283" i="16"/>
  <c r="D284" i="16"/>
  <c r="D276" i="16"/>
  <c r="D268" i="16"/>
  <c r="D260" i="16"/>
  <c r="D252" i="16"/>
  <c r="D244" i="16"/>
  <c r="D236" i="16"/>
  <c r="D228" i="16"/>
  <c r="D220" i="16"/>
  <c r="D212" i="16"/>
  <c r="D204" i="16"/>
  <c r="D196" i="16"/>
  <c r="D188" i="16"/>
  <c r="D180" i="16"/>
  <c r="D172" i="16"/>
  <c r="D164" i="16"/>
  <c r="D156" i="16"/>
  <c r="D148" i="16"/>
  <c r="D140" i="16"/>
  <c r="D132" i="16"/>
  <c r="D124" i="16"/>
  <c r="D116" i="16"/>
  <c r="D108" i="16"/>
  <c r="D100" i="16"/>
  <c r="D92" i="16"/>
  <c r="D84" i="16"/>
  <c r="D76" i="16"/>
  <c r="D68" i="16"/>
  <c r="D60" i="16"/>
  <c r="D52" i="16"/>
  <c r="D44" i="16"/>
  <c r="D36" i="16"/>
  <c r="D28" i="16"/>
  <c r="D20" i="16"/>
  <c r="D75" i="16"/>
  <c r="AD4" i="16"/>
  <c r="AE2" i="16"/>
  <c r="D14" i="16"/>
  <c r="F2" i="15"/>
  <c r="F35" i="15"/>
  <c r="F16" i="15"/>
  <c r="F6" i="15"/>
  <c r="F24" i="15"/>
  <c r="F33" i="15"/>
  <c r="F19" i="15"/>
  <c r="F10" i="15"/>
  <c r="F52" i="15"/>
  <c r="F47" i="15"/>
  <c r="F37" i="15"/>
  <c r="F18" i="15"/>
  <c r="F32" i="15"/>
  <c r="F50" i="15"/>
  <c r="F21" i="15"/>
  <c r="F26" i="15"/>
  <c r="F3" i="15"/>
  <c r="F44" i="15"/>
  <c r="F29" i="15"/>
  <c r="F48" i="15"/>
  <c r="F9" i="15"/>
  <c r="F25" i="15"/>
  <c r="F28" i="15"/>
  <c r="F13" i="15"/>
  <c r="F38" i="15"/>
  <c r="F31" i="15"/>
  <c r="F23" i="15"/>
  <c r="F45" i="15"/>
  <c r="F22" i="15"/>
  <c r="F15" i="15"/>
  <c r="F7" i="15"/>
  <c r="D14" i="12"/>
  <c r="E14" i="12"/>
  <c r="AD5" i="16" l="1"/>
  <c r="AC5" i="16"/>
  <c r="AE5" i="16"/>
  <c r="AE4" i="16"/>
  <c r="AB5" i="16"/>
  <c r="AF2" i="16"/>
  <c r="AF5" i="16" l="1"/>
  <c r="AF4" i="16"/>
  <c r="AG2" i="16"/>
  <c r="AG5" i="16" l="1"/>
  <c r="AG4" i="16"/>
  <c r="AH2" i="16"/>
  <c r="AH5" i="16" l="1"/>
  <c r="AH4" i="16"/>
  <c r="AI2" i="16"/>
  <c r="AI5" i="16" l="1"/>
  <c r="AI4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<sst xmlns="http://schemas.openxmlformats.org/spreadsheetml/2006/main" count="405" uniqueCount="188">
  <si>
    <t>합계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</si>
  <si>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</si>
  <si>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</si>
  <si>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</si>
  <si>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</si>
  <si>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</si>
  <si>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</si>
  <si>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</si>
  <si>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시점</t>
  </si>
  <si>
    <t>전국 대비 차이</t>
    <phoneticPr fontId="2" type="noConversion"/>
  </si>
  <si>
    <t>합계</t>
    <phoneticPr fontId="2" type="noConversion"/>
  </si>
  <si>
    <t>개수</t>
    <phoneticPr fontId="2" type="noConversion"/>
  </si>
  <si>
    <t>평균1</t>
    <phoneticPr fontId="2" type="noConversion"/>
  </si>
  <si>
    <r>
      <t>평균</t>
    </r>
    <r>
      <rPr>
        <sz val="10"/>
        <color theme="1"/>
        <rFont val="맑은 고딕"/>
        <family val="3"/>
        <charset val="129"/>
        <scheme val="minor"/>
      </rPr>
      <t>(~2009)</t>
    </r>
    <phoneticPr fontId="2" type="noConversion"/>
  </si>
  <si>
    <t>평균2</t>
    <phoneticPr fontId="2" type="noConversion"/>
  </si>
  <si>
    <r>
      <t>평균</t>
    </r>
    <r>
      <rPr>
        <sz val="10"/>
        <color theme="1"/>
        <rFont val="맑은 고딕"/>
        <family val="3"/>
        <charset val="129"/>
        <scheme val="minor"/>
      </rPr>
      <t>(2010~)</t>
    </r>
    <phoneticPr fontId="2" type="noConversion"/>
  </si>
  <si>
    <t>표준편차</t>
    <phoneticPr fontId="2" type="noConversion"/>
  </si>
  <si>
    <t>상관계수</t>
    <phoneticPr fontId="2" type="noConversion"/>
  </si>
  <si>
    <r>
      <t>합계</t>
    </r>
    <r>
      <rPr>
        <sz val="10"/>
        <color theme="1"/>
        <rFont val="맑은 고딕"/>
        <family val="3"/>
        <charset val="129"/>
        <scheme val="minor"/>
      </rPr>
      <t>(~2009)</t>
    </r>
    <phoneticPr fontId="2" type="noConversion"/>
  </si>
  <si>
    <r>
      <t>개수</t>
    </r>
    <r>
      <rPr>
        <sz val="10"/>
        <color theme="1"/>
        <rFont val="맑은 고딕"/>
        <family val="3"/>
        <charset val="129"/>
        <scheme val="minor"/>
      </rPr>
      <t>(~2009)</t>
    </r>
    <phoneticPr fontId="2" type="noConversion"/>
  </si>
  <si>
    <t>연</t>
    <phoneticPr fontId="2" type="noConversion"/>
  </si>
  <si>
    <t>월</t>
    <phoneticPr fontId="2" type="noConversion"/>
  </si>
  <si>
    <t>일</t>
    <phoneticPr fontId="2" type="noConversion"/>
  </si>
  <si>
    <t>날짜</t>
    <phoneticPr fontId="2" type="noConversion"/>
  </si>
  <si>
    <t>매매</t>
    <phoneticPr fontId="4" type="noConversion"/>
  </si>
  <si>
    <t>전세</t>
    <phoneticPr fontId="4" type="noConversion"/>
  </si>
  <si>
    <t>전국 평균</t>
    <phoneticPr fontId="2" type="noConversion"/>
  </si>
  <si>
    <t>지역별 아파트 매매가격지수, 전세가격지수 1년 변화율</t>
    <phoneticPr fontId="2" type="noConversion"/>
  </si>
  <si>
    <t>계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</si>
  <si>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</si>
  <si>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</si>
  <si>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</si>
  <si>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</si>
  <si>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</si>
  <si>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</si>
  <si>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</si>
  <si>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</si>
  <si>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</si>
  <si>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</si>
  <si>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</si>
  <si>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</si>
  <si>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</si>
  <si>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</si>
  <si>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</si>
  <si>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</si>
  <si>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</si>
  <si>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</si>
  <si>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</si>
  <si>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</si>
  <si>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100세 이상</t>
  </si>
  <si>
    <t>65세 이상</t>
    <phoneticPr fontId="2" type="noConversion"/>
  </si>
  <si>
    <t>0 - 24세</t>
    <phoneticPr fontId="2" type="noConversion"/>
  </si>
  <si>
    <t>25 - 64세</t>
    <phoneticPr fontId="2" type="noConversion"/>
  </si>
  <si>
    <t>생산인구</t>
    <phoneticPr fontId="2" type="noConversion"/>
  </si>
  <si>
    <t>부양인구</t>
    <phoneticPr fontId="2" type="noConversion"/>
  </si>
  <si>
    <t>부양/생산</t>
    <phoneticPr fontId="2" type="noConversion"/>
  </si>
  <si>
    <t>평균</t>
    <phoneticPr fontId="2" type="noConversion"/>
  </si>
  <si>
    <t>중앙값</t>
    <phoneticPr fontId="2" type="noConversion"/>
  </si>
  <si>
    <t>최빈값</t>
    <phoneticPr fontId="2" type="noConversion"/>
  </si>
  <si>
    <t>25퍼센타일</t>
    <phoneticPr fontId="2" type="noConversion"/>
  </si>
  <si>
    <t>75퍼센타일</t>
    <phoneticPr fontId="2" type="noConversion"/>
  </si>
  <si>
    <t>최소값</t>
    <phoneticPr fontId="2" type="noConversion"/>
  </si>
  <si>
    <t>최대값</t>
    <phoneticPr fontId="2" type="noConversion"/>
  </si>
  <si>
    <t>왜도</t>
    <phoneticPr fontId="2" type="noConversion"/>
  </si>
  <si>
    <t>첨도</t>
    <phoneticPr fontId="2" type="noConversion"/>
  </si>
  <si>
    <t>누적도수</t>
    <phoneticPr fontId="2" type="noConversion"/>
  </si>
  <si>
    <t>경계값</t>
    <phoneticPr fontId="2" type="noConversion"/>
  </si>
  <si>
    <t>범위</t>
    <phoneticPr fontId="2" type="noConversion"/>
  </si>
  <si>
    <t>빈도수</t>
    <phoneticPr fontId="2" type="noConversion"/>
  </si>
  <si>
    <t>총개수</t>
    <phoneticPr fontId="2" type="noConversion"/>
  </si>
  <si>
    <t>평균</t>
  </si>
  <si>
    <t>중앙값</t>
  </si>
  <si>
    <t>최빈값</t>
  </si>
  <si>
    <t>첨도</t>
  </si>
  <si>
    <t>왜도</t>
  </si>
  <si>
    <t>최소값</t>
  </si>
  <si>
    <t>최대값</t>
  </si>
  <si>
    <t>선형 회귀분석</t>
    <phoneticPr fontId="2" type="noConversion"/>
  </si>
  <si>
    <t>β</t>
    <phoneticPr fontId="2" type="noConversion"/>
  </si>
  <si>
    <t>α</t>
    <phoneticPr fontId="2" type="noConversion"/>
  </si>
  <si>
    <r>
      <rPr>
        <sz val="11"/>
        <color theme="1"/>
        <rFont val="맑은 고딕"/>
        <family val="2"/>
        <charset val="129"/>
      </rPr>
      <t>오차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β</t>
    </r>
    <r>
      <rPr>
        <sz val="11"/>
        <color theme="1"/>
        <rFont val="Times New Roman"/>
        <family val="1"/>
      </rPr>
      <t>)</t>
    </r>
    <phoneticPr fontId="2" type="noConversion"/>
  </si>
  <si>
    <r>
      <rPr>
        <sz val="11"/>
        <color theme="1"/>
        <rFont val="맑은 고딕"/>
        <family val="2"/>
        <charset val="129"/>
      </rPr>
      <t>오차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α</t>
    </r>
    <r>
      <rPr>
        <sz val="11"/>
        <color theme="1"/>
        <rFont val="Times New Roman"/>
        <family val="1"/>
      </rPr>
      <t>)</t>
    </r>
    <phoneticPr fontId="2" type="noConversion"/>
  </si>
  <si>
    <t>F</t>
    <phoneticPr fontId="2" type="noConversion"/>
  </si>
  <si>
    <t>자유도</t>
    <phoneticPr fontId="2" type="noConversion"/>
  </si>
  <si>
    <r>
      <t>SS</t>
    </r>
    <r>
      <rPr>
        <vertAlign val="subscript"/>
        <sz val="11"/>
        <color theme="1"/>
        <rFont val="맑은 고딕"/>
        <family val="3"/>
        <charset val="129"/>
        <scheme val="minor"/>
      </rPr>
      <t>reg</t>
    </r>
    <phoneticPr fontId="2" type="noConversion"/>
  </si>
  <si>
    <r>
      <t>SS</t>
    </r>
    <r>
      <rPr>
        <vertAlign val="subscript"/>
        <sz val="11"/>
        <color theme="1"/>
        <rFont val="맑은 고딕"/>
        <family val="3"/>
        <charset val="129"/>
        <scheme val="minor"/>
      </rPr>
      <t>residual</t>
    </r>
    <phoneticPr fontId="2" type="noConversion"/>
  </si>
  <si>
    <r>
      <rPr>
        <sz val="11"/>
        <color theme="1"/>
        <rFont val="Times New Roman"/>
        <family val="2"/>
      </rPr>
      <t>t-</t>
    </r>
    <r>
      <rPr>
        <sz val="11"/>
        <color theme="1"/>
        <rFont val="Arial Unicode MS"/>
        <family val="2"/>
        <charset val="129"/>
      </rPr>
      <t>값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β</t>
    </r>
    <r>
      <rPr>
        <sz val="11"/>
        <color theme="1"/>
        <rFont val="Times New Roman"/>
        <family val="1"/>
      </rPr>
      <t>)</t>
    </r>
    <phoneticPr fontId="2" type="noConversion"/>
  </si>
  <si>
    <r>
      <rPr>
        <sz val="11"/>
        <color theme="1"/>
        <rFont val="Times New Roman"/>
        <family val="2"/>
      </rPr>
      <t>t-</t>
    </r>
    <r>
      <rPr>
        <sz val="11"/>
        <color theme="1"/>
        <rFont val="Arial Unicode MS"/>
        <family val="2"/>
        <charset val="129"/>
      </rPr>
      <t>값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α</t>
    </r>
    <r>
      <rPr>
        <sz val="11"/>
        <color theme="1"/>
        <rFont val="Times New Roman"/>
        <family val="1"/>
      </rPr>
      <t>)</t>
    </r>
    <phoneticPr fontId="2" type="noConversion"/>
  </si>
  <si>
    <r>
      <t>R</t>
    </r>
    <r>
      <rPr>
        <b/>
        <i/>
        <vertAlign val="superscript"/>
        <sz val="14"/>
        <color theme="8" tint="-0.499984740745262"/>
        <rFont val="Times New Roman"/>
        <family val="1"/>
      </rPr>
      <t>2</t>
    </r>
    <phoneticPr fontId="2" type="noConversion"/>
  </si>
  <si>
    <r>
      <rPr>
        <b/>
        <sz val="11"/>
        <color theme="8" tint="-0.499984740745262"/>
        <rFont val="맑은 고딕"/>
        <family val="2"/>
        <charset val="129"/>
      </rPr>
      <t>오차</t>
    </r>
    <r>
      <rPr>
        <b/>
        <sz val="11"/>
        <color theme="8" tint="-0.499984740745262"/>
        <rFont val="Times New Roman"/>
        <family val="1"/>
      </rPr>
      <t>(</t>
    </r>
    <r>
      <rPr>
        <b/>
        <i/>
        <sz val="11"/>
        <color theme="8" tint="-0.499984740745262"/>
        <rFont val="Times New Roman"/>
        <family val="1"/>
      </rPr>
      <t>y</t>
    </r>
    <r>
      <rPr>
        <b/>
        <sz val="11"/>
        <color theme="8" tint="-0.499984740745262"/>
        <rFont val="Times New Roman"/>
        <family val="1"/>
      </rPr>
      <t>)</t>
    </r>
    <phoneticPr fontId="2" type="noConversion"/>
  </si>
  <si>
    <r>
      <rPr>
        <b/>
        <sz val="11"/>
        <color theme="8" tint="-0.499984740745262"/>
        <rFont val="Times New Roman"/>
        <family val="2"/>
      </rPr>
      <t>p-</t>
    </r>
    <r>
      <rPr>
        <b/>
        <sz val="11"/>
        <color theme="8" tint="-0.499984740745262"/>
        <rFont val="Arial Unicode MS"/>
        <family val="2"/>
        <charset val="129"/>
      </rPr>
      <t>값</t>
    </r>
    <r>
      <rPr>
        <b/>
        <sz val="11"/>
        <color theme="8" tint="-0.499984740745262"/>
        <rFont val="Times New Roman"/>
        <family val="2"/>
      </rPr>
      <t>(</t>
    </r>
    <r>
      <rPr>
        <b/>
        <i/>
        <sz val="11"/>
        <color theme="8" tint="-0.499984740745262"/>
        <rFont val="Times New Roman"/>
        <family val="1"/>
      </rPr>
      <t>β</t>
    </r>
    <r>
      <rPr>
        <b/>
        <sz val="11"/>
        <color theme="8" tint="-0.499984740745262"/>
        <rFont val="Times New Roman"/>
        <family val="2"/>
      </rPr>
      <t>)</t>
    </r>
    <phoneticPr fontId="2" type="noConversion"/>
  </si>
  <si>
    <r>
      <rPr>
        <b/>
        <sz val="11"/>
        <color theme="8" tint="-0.499984740745262"/>
        <rFont val="Times New Roman"/>
        <family val="2"/>
      </rPr>
      <t>p-</t>
    </r>
    <r>
      <rPr>
        <b/>
        <sz val="11"/>
        <color theme="8" tint="-0.499984740745262"/>
        <rFont val="Arial Unicode MS"/>
        <family val="2"/>
        <charset val="129"/>
      </rPr>
      <t>값</t>
    </r>
    <r>
      <rPr>
        <b/>
        <sz val="11"/>
        <color theme="8" tint="-0.499984740745262"/>
        <rFont val="Times New Roman"/>
        <family val="1"/>
      </rPr>
      <t>(</t>
    </r>
    <r>
      <rPr>
        <b/>
        <i/>
        <sz val="11"/>
        <color theme="8" tint="-0.499984740745262"/>
        <rFont val="Times New Roman"/>
        <family val="1"/>
      </rPr>
      <t>α</t>
    </r>
    <r>
      <rPr>
        <b/>
        <sz val="11"/>
        <color theme="8" tint="-0.499984740745262"/>
        <rFont val="Times New Roman"/>
        <family val="1"/>
      </rPr>
      <t>)</t>
    </r>
    <phoneticPr fontId="2" type="noConversion"/>
  </si>
  <si>
    <t>* 월말일 만들기</t>
    <phoneticPr fontId="2" type="noConversion"/>
  </si>
  <si>
    <t>서울</t>
    <phoneticPr fontId="2" type="noConversion"/>
  </si>
  <si>
    <t>* 매매 1년 변화율 복사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</si>
  <si>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</si>
  <si>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</si>
  <si>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</si>
  <si>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</si>
  <si>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</si>
  <si>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</si>
  <si>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1</t>
    <phoneticPr fontId="2" type="noConversion"/>
  </si>
  <si>
    <t>&lt;- SUM 추가 영역 (이름표 수정)</t>
    <phoneticPr fontId="2" type="noConversion"/>
  </si>
  <si>
    <t>SUM</t>
    <phoneticPr fontId="2" type="noConversion"/>
  </si>
  <si>
    <t>신체질량지수 (BMI; 카우프지수)</t>
    <phoneticPr fontId="2" type="noConversion"/>
  </si>
  <si>
    <t>이름</t>
    <phoneticPr fontId="2" type="noConversion"/>
  </si>
  <si>
    <t>키(cm)</t>
    <phoneticPr fontId="2" type="noConversion"/>
  </si>
  <si>
    <t>몸무게(kg)</t>
    <phoneticPr fontId="2" type="noConversion"/>
  </si>
  <si>
    <t>키(m)제곱</t>
    <phoneticPr fontId="2" type="noConversion"/>
  </si>
  <si>
    <t>비만도1</t>
    <phoneticPr fontId="2" type="noConversion"/>
  </si>
  <si>
    <t>비만도2</t>
    <phoneticPr fontId="2" type="noConversion"/>
  </si>
  <si>
    <t>순위</t>
    <phoneticPr fontId="2" type="noConversion"/>
  </si>
  <si>
    <t>결과</t>
    <phoneticPr fontId="2" type="noConversion"/>
  </si>
  <si>
    <t>홍길동</t>
    <phoneticPr fontId="2" type="noConversion"/>
  </si>
  <si>
    <t>이도</t>
    <phoneticPr fontId="2" type="noConversion"/>
  </si>
  <si>
    <t>정약용</t>
    <phoneticPr fontId="2" type="noConversion"/>
  </si>
  <si>
    <t>저체중(20 미만), 정상 (20~24), 과체중 (25~29), 비만(30이상)</t>
    <phoneticPr fontId="2" type="noConversion"/>
  </si>
  <si>
    <t>수강 (a)</t>
    <phoneticPr fontId="2" type="noConversion"/>
  </si>
  <si>
    <t>학생 (b)</t>
    <phoneticPr fontId="2" type="noConversion"/>
  </si>
  <si>
    <t>과목 (c)</t>
    <phoneticPr fontId="2" type="noConversion"/>
  </si>
  <si>
    <t>학번</t>
    <phoneticPr fontId="2" type="noConversion"/>
  </si>
  <si>
    <t>과목번호</t>
    <phoneticPr fontId="2" type="noConversion"/>
  </si>
  <si>
    <t>학년</t>
    <phoneticPr fontId="2" type="noConversion"/>
  </si>
  <si>
    <t>이메일</t>
    <phoneticPr fontId="2" type="noConversion"/>
  </si>
  <si>
    <t>수강과목명</t>
    <phoneticPr fontId="2" type="noConversion"/>
  </si>
  <si>
    <t>학점</t>
    <phoneticPr fontId="2" type="noConversion"/>
  </si>
  <si>
    <t>과목명</t>
    <phoneticPr fontId="2" type="noConversion"/>
  </si>
  <si>
    <t>A220001</t>
    <phoneticPr fontId="2" type="noConversion"/>
  </si>
  <si>
    <t>hgd@snowballproject.co.kr</t>
    <phoneticPr fontId="2" type="noConversion"/>
  </si>
  <si>
    <t>영어</t>
    <phoneticPr fontId="2" type="noConversion"/>
  </si>
  <si>
    <t>C230001</t>
    <phoneticPr fontId="2" type="noConversion"/>
  </si>
  <si>
    <t>jyy@snowballproject.co.kr</t>
    <phoneticPr fontId="2" type="noConversion"/>
  </si>
  <si>
    <t>수학</t>
    <phoneticPr fontId="2" type="noConversion"/>
  </si>
  <si>
    <t>C210002</t>
    <phoneticPr fontId="2" type="noConversion"/>
  </si>
  <si>
    <t>신사임당</t>
    <phoneticPr fontId="2" type="noConversion"/>
  </si>
  <si>
    <t>saimdang@snowballproject.co.kr</t>
    <phoneticPr fontId="2" type="noConversion"/>
  </si>
  <si>
    <t>A220002</t>
    <phoneticPr fontId="2" type="noConversion"/>
  </si>
  <si>
    <t>유관순</t>
    <phoneticPr fontId="2" type="noConversion"/>
  </si>
  <si>
    <t>yks@snowballproject.co.kr</t>
    <phoneticPr fontId="2" type="noConversion"/>
  </si>
  <si>
    <t>A220003</t>
  </si>
  <si>
    <t>전국 합계</t>
    <phoneticPr fontId="2" type="noConversion"/>
  </si>
  <si>
    <t>서울특별시</t>
    <phoneticPr fontId="2" type="noConversion"/>
  </si>
  <si>
    <t>책임</t>
    <phoneticPr fontId="4" type="noConversion"/>
  </si>
  <si>
    <t>임의</t>
    <phoneticPr fontId="4" type="noConversion"/>
  </si>
  <si>
    <t>책임</t>
  </si>
  <si>
    <t>임의</t>
  </si>
  <si>
    <t>부산광역시</t>
    <phoneticPr fontId="2" type="noConversion"/>
  </si>
  <si>
    <t>대구광역시</t>
    <phoneticPr fontId="2" type="noConversion"/>
  </si>
  <si>
    <t>인천광역시</t>
    <phoneticPr fontId="2" type="noConversion"/>
  </si>
  <si>
    <t>광주광역시</t>
    <phoneticPr fontId="2" type="noConversion"/>
  </si>
  <si>
    <t>대전광역시</t>
    <phoneticPr fontId="2" type="noConversion"/>
  </si>
  <si>
    <t>울산광역시</t>
    <phoneticPr fontId="2" type="noConversion"/>
  </si>
  <si>
    <t>시도별 자동차보험 경과손해율 (출처: 통계청)</t>
    <phoneticPr fontId="2" type="noConversion"/>
  </si>
  <si>
    <t>표준편차</t>
  </si>
  <si>
    <t>25퍼센타일</t>
  </si>
  <si>
    <t>75퍼센타일</t>
  </si>
  <si>
    <t>예금</t>
  </si>
  <si>
    <t>이자율</t>
  </si>
  <si>
    <t>기준금리</t>
  </si>
  <si>
    <t>적금</t>
  </si>
  <si>
    <t>은행채</t>
  </si>
  <si>
    <t>국채</t>
  </si>
  <si>
    <t>무위험금리</t>
  </si>
  <si>
    <t>신용</t>
  </si>
  <si>
    <t>떼일위험</t>
  </si>
  <si>
    <t>신용경색</t>
  </si>
  <si>
    <t>BIS비율</t>
  </si>
  <si>
    <t>인플레이션</t>
  </si>
  <si>
    <t>채권안정펀드</t>
  </si>
  <si>
    <t>미분양대책</t>
  </si>
  <si>
    <t>매매</t>
  </si>
  <si>
    <t>전세</t>
  </si>
  <si>
    <t>표준 오차</t>
  </si>
  <si>
    <t>표준 편차</t>
  </si>
  <si>
    <t>분산</t>
  </si>
  <si>
    <t>범위</t>
  </si>
  <si>
    <t>합</t>
  </si>
  <si>
    <t>관측수</t>
  </si>
  <si>
    <t>신뢰 수준(95.0%)</t>
  </si>
  <si>
    <t>t-검정: 쌍체 비교</t>
  </si>
  <si>
    <t>피어슨 상관 계수</t>
  </si>
  <si>
    <t>가설 평균차</t>
  </si>
  <si>
    <t>자유도</t>
  </si>
  <si>
    <t>t 통계량</t>
  </si>
  <si>
    <t>P(T&lt;=t) 단측 검정</t>
  </si>
  <si>
    <t>t 기각치 단측 검정</t>
  </si>
  <si>
    <t>P(T&lt;=t) 양측 검정</t>
  </si>
  <si>
    <t>t 기각치 양측 검정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</si>
</sst>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76" formatCode="0_);[Red]\(0\)"/>
    <numFmt numFmtId="177" formatCode="yyyy\.mm"/>
    <numFmt numFmtId="178" formatCode="0.0%"/>
    <numFmt numFmtId="179" formatCode="0.00_);[Red]\(0.00\)"/>
    <numFmt numFmtId="180" formatCode="#,##0_ "/>
    <numFmt numFmtId="181" formatCode="0.0000_);[Red]\(0.0000\)"/>
    <numFmt numFmtId="182" formatCode="0.0_);[Red]\(0.0\)"/>
    <numFmt numFmtId="183" formatCode="[$-412]&quot;날&quot;&quot;짜&quot;\:\ yyyy&quot;년&quot;\ m&quot;월&quot;\ d&quot;일&quot;\ dddd"/>
    <numFmt numFmtId="184" formatCode="0.0"/>
    <numFmt numFmtId="185" formatCode="#,##0.0_ "/>
    <numFmt numFmtId="189" formatCode="0.0_ "/>
    <numFmt numFmtId="190" formatCode="0.00_ "/>
  </numFmts>
  <fonts count="2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i/>
      <sz val="14"/>
      <color theme="1"/>
      <name val="Times New Roman"/>
      <family val="1"/>
    </font>
    <font>
      <b/>
      <sz val="11"/>
      <color theme="8" tint="-0.499984740745262"/>
      <name val="맑은 고딕"/>
      <family val="3"/>
      <charset val="129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2"/>
      <charset val="129"/>
    </font>
    <font>
      <vertAlign val="subscript"/>
      <sz val="11"/>
      <color theme="1"/>
      <name val="맑은 고딕"/>
      <family val="3"/>
      <charset val="129"/>
      <scheme val="minor"/>
    </font>
    <font>
      <sz val="11"/>
      <color theme="1"/>
      <name val="Times New Roman"/>
      <family val="2"/>
    </font>
    <font>
      <sz val="11"/>
      <color theme="1"/>
      <name val="Arial Unicode MS"/>
      <family val="2"/>
      <charset val="129"/>
    </font>
    <font>
      <b/>
      <i/>
      <sz val="14"/>
      <color theme="8" tint="-0.499984740745262"/>
      <name val="Times New Roman"/>
      <family val="1"/>
    </font>
    <font>
      <b/>
      <i/>
      <vertAlign val="superscript"/>
      <sz val="14"/>
      <color theme="8" tint="-0.499984740745262"/>
      <name val="Times New Roman"/>
      <family val="1"/>
    </font>
    <font>
      <b/>
      <sz val="11"/>
      <color theme="8" tint="-0.499984740745262"/>
      <name val="Times New Roman"/>
      <family val="1"/>
    </font>
    <font>
      <b/>
      <sz val="11"/>
      <color theme="8" tint="-0.499984740745262"/>
      <name val="맑은 고딕"/>
      <family val="2"/>
      <charset val="129"/>
    </font>
    <font>
      <b/>
      <i/>
      <sz val="11"/>
      <color theme="8" tint="-0.499984740745262"/>
      <name val="Times New Roman"/>
      <family val="1"/>
    </font>
    <font>
      <b/>
      <sz val="11"/>
      <color theme="8" tint="-0.499984740745262"/>
      <name val="Times New Roman"/>
      <family val="2"/>
      <charset val="129"/>
    </font>
    <font>
      <b/>
      <sz val="11"/>
      <color theme="8" tint="-0.499984740745262"/>
      <name val="Times New Roman"/>
      <family val="2"/>
    </font>
    <font>
      <b/>
      <sz val="11"/>
      <color theme="8" tint="-0.499984740745262"/>
      <name val="Arial Unicode MS"/>
      <family val="2"/>
      <charset val="129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FD7CB"/>
        <bgColor indexed="64"/>
      </patternFill>
    </fill>
    <fill>
      <patternFill patternType="solid">
        <fgColor rgb="FFA4E6DE"/>
        <bgColor indexed="64"/>
      </patternFill>
    </fill>
    <fill>
      <patternFill patternType="solid">
        <fgColor rgb="FF009EAC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177" fontId="0" fillId="3" borderId="4" xfId="0" applyNumberFormat="1" applyFill="1" applyBorder="1" applyAlignment="1">
      <alignment horizontal="center"/>
    </xf>
    <xf numFmtId="178" fontId="0" fillId="5" borderId="4" xfId="1" applyNumberFormat="1" applyFont="1" applyFill="1" applyBorder="1" applyAlignment="1"/>
    <xf numFmtId="178" fontId="0" fillId="6" borderId="4" xfId="1" applyNumberFormat="1" applyFont="1" applyFill="1" applyBorder="1" applyAlignment="1"/>
    <xf numFmtId="178" fontId="0" fillId="4" borderId="2" xfId="1" applyNumberFormat="1" applyFont="1" applyFill="1" applyBorder="1" applyAlignment="1">
      <alignment horizontal="right"/>
    </xf>
    <xf numFmtId="178" fontId="0" fillId="0" borderId="2" xfId="1" applyNumberFormat="1" applyFont="1" applyBorder="1" applyAlignment="1">
      <alignment horizontal="right"/>
    </xf>
    <xf numFmtId="178" fontId="0" fillId="2" borderId="2" xfId="1" applyNumberFormat="1" applyFont="1" applyFill="1" applyBorder="1">
      <alignment vertical="center"/>
    </xf>
    <xf numFmtId="0" fontId="3" fillId="6" borderId="0" xfId="0" applyFont="1" applyFill="1" applyAlignment="1">
      <alignment horizontal="left" vertical="center"/>
    </xf>
    <xf numFmtId="0" fontId="0" fillId="6" borderId="0" xfId="0" applyFill="1">
      <alignment vertical="center"/>
    </xf>
    <xf numFmtId="14" fontId="0" fillId="3" borderId="2" xfId="0" applyNumberFormat="1" applyFill="1" applyBorder="1" applyAlignment="1">
      <alignment horizontal="center" vertical="center"/>
    </xf>
    <xf numFmtId="179" fontId="0" fillId="2" borderId="2" xfId="0" applyNumberFormat="1" applyFill="1" applyBorder="1">
      <alignment vertical="center"/>
    </xf>
    <xf numFmtId="180" fontId="0" fillId="3" borderId="2" xfId="0" applyNumberFormat="1" applyFill="1" applyBorder="1" applyAlignment="1">
      <alignment horizontal="center" vertical="center"/>
    </xf>
    <xf numFmtId="180" fontId="0" fillId="0" borderId="2" xfId="0" applyNumberFormat="1" applyBorder="1">
      <alignment vertical="center"/>
    </xf>
    <xf numFmtId="180" fontId="0" fillId="0" borderId="0" xfId="0" applyNumberFormat="1">
      <alignment vertical="center"/>
    </xf>
    <xf numFmtId="180" fontId="0" fillId="2" borderId="2" xfId="0" applyNumberFormat="1" applyFill="1" applyBorder="1">
      <alignment vertical="center"/>
    </xf>
    <xf numFmtId="180" fontId="0" fillId="6" borderId="3" xfId="0" applyNumberFormat="1" applyFill="1" applyBorder="1" applyAlignment="1">
      <alignment horizontal="center" vertical="center"/>
    </xf>
    <xf numFmtId="179" fontId="0" fillId="2" borderId="2" xfId="1" applyNumberFormat="1" applyFont="1" applyFill="1" applyBorder="1">
      <alignment vertical="center"/>
    </xf>
    <xf numFmtId="9" fontId="0" fillId="0" borderId="0" xfId="0" applyNumberFormat="1">
      <alignment vertical="center"/>
    </xf>
    <xf numFmtId="0" fontId="8" fillId="0" borderId="0" xfId="0" applyFont="1">
      <alignment vertical="center"/>
    </xf>
    <xf numFmtId="181" fontId="0" fillId="2" borderId="2" xfId="0" applyNumberFormat="1" applyFill="1" applyBorder="1">
      <alignment vertical="center"/>
    </xf>
    <xf numFmtId="10" fontId="0" fillId="2" borderId="2" xfId="1" applyNumberFormat="1" applyFont="1" applyFill="1" applyBorder="1">
      <alignment vertical="center"/>
    </xf>
    <xf numFmtId="176" fontId="0" fillId="2" borderId="2" xfId="0" applyNumberFormat="1" applyFill="1" applyBorder="1">
      <alignment vertical="center"/>
    </xf>
    <xf numFmtId="0" fontId="7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10" fontId="8" fillId="2" borderId="2" xfId="1" applyNumberFormat="1" applyFont="1" applyFill="1" applyBorder="1">
      <alignment vertical="center"/>
    </xf>
    <xf numFmtId="0" fontId="20" fillId="3" borderId="0" xfId="0" applyFont="1" applyFill="1" applyAlignment="1">
      <alignment horizontal="center" vertical="center"/>
    </xf>
    <xf numFmtId="181" fontId="8" fillId="2" borderId="2" xfId="0" applyNumberFormat="1" applyFont="1" applyFill="1" applyBorder="1">
      <alignment vertical="center"/>
    </xf>
    <xf numFmtId="9" fontId="0" fillId="0" borderId="2" xfId="0" applyNumberFormat="1" applyBorder="1" applyAlignment="1">
      <alignment horizontal="center" vertical="center"/>
    </xf>
    <xf numFmtId="181" fontId="3" fillId="2" borderId="2" xfId="0" applyNumberFormat="1" applyFont="1" applyFill="1" applyBorder="1">
      <alignment vertical="center"/>
    </xf>
    <xf numFmtId="10" fontId="3" fillId="2" borderId="2" xfId="1" applyNumberFormat="1" applyFont="1" applyFill="1" applyBorder="1">
      <alignment vertical="center"/>
    </xf>
    <xf numFmtId="182" fontId="0" fillId="0" borderId="0" xfId="0" applyNumberFormat="1">
      <alignment vertical="center"/>
    </xf>
    <xf numFmtId="0" fontId="0" fillId="2" borderId="0" xfId="0" applyFill="1">
      <alignment vertical="center"/>
    </xf>
    <xf numFmtId="178" fontId="0" fillId="2" borderId="2" xfId="0" applyNumberFormat="1" applyFill="1" applyBorder="1">
      <alignment vertical="center"/>
    </xf>
    <xf numFmtId="178" fontId="0" fillId="2" borderId="4" xfId="1" applyNumberFormat="1" applyFont="1" applyFill="1" applyBorder="1" applyAlignment="1"/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24" fillId="7" borderId="2" xfId="0" applyFont="1" applyFill="1" applyBorder="1" applyAlignment="1">
      <alignment horizontal="center" vertical="center"/>
    </xf>
    <xf numFmtId="0" fontId="24" fillId="7" borderId="3" xfId="0" applyFont="1" applyFill="1" applyBorder="1" applyAlignment="1">
      <alignment horizontal="center" vertical="center"/>
    </xf>
    <xf numFmtId="184" fontId="25" fillId="2" borderId="2" xfId="0" applyNumberFormat="1" applyFont="1" applyFill="1" applyBorder="1">
      <alignment vertical="center"/>
    </xf>
    <xf numFmtId="0" fontId="2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>
      <alignment vertical="center"/>
    </xf>
    <xf numFmtId="0" fontId="26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183" fontId="0" fillId="0" borderId="0" xfId="0" applyNumberFormat="1">
      <alignment vertical="center"/>
    </xf>
    <xf numFmtId="0" fontId="0" fillId="0" borderId="2" xfId="0" applyBorder="1" applyAlignment="1">
      <alignment horizontal="left" vertical="center"/>
    </xf>
    <xf numFmtId="0" fontId="0" fillId="3" borderId="4" xfId="0" applyFill="1" applyBorder="1" applyAlignment="1">
      <alignment horizontal="center"/>
    </xf>
    <xf numFmtId="0" fontId="0" fillId="5" borderId="4" xfId="0" applyFill="1" applyBorder="1" applyAlignment="1"/>
    <xf numFmtId="185" fontId="0" fillId="6" borderId="4" xfId="0" applyNumberFormat="1" applyFill="1" applyBorder="1" applyAlignment="1"/>
    <xf numFmtId="0" fontId="0" fillId="3" borderId="2" xfId="0" applyFill="1" applyBorder="1" applyAlignment="1">
      <alignment horizontal="center"/>
    </xf>
    <xf numFmtId="177" fontId="0" fillId="3" borderId="2" xfId="0" applyNumberFormat="1" applyFill="1" applyBorder="1" applyAlignment="1">
      <alignment horizontal="center"/>
    </xf>
    <xf numFmtId="178" fontId="0" fillId="5" borderId="2" xfId="1" applyNumberFormat="1" applyFont="1" applyFill="1" applyBorder="1" applyAlignment="1"/>
    <xf numFmtId="178" fontId="0" fillId="6" borderId="2" xfId="1" applyNumberFormat="1" applyFont="1" applyFill="1" applyBorder="1" applyAlignment="1"/>
    <xf numFmtId="179" fontId="0" fillId="0" borderId="3" xfId="1" applyNumberFormat="1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189" fontId="25" fillId="2" borderId="2" xfId="0" applyNumberFormat="1" applyFont="1" applyFill="1" applyBorder="1">
      <alignment vertical="center"/>
    </xf>
    <xf numFmtId="190" fontId="0" fillId="2" borderId="2" xfId="1" applyNumberFormat="1" applyFont="1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7" xfId="0" applyFont="1" applyFill="1" applyBorder="1" applyAlignment="1">
      <alignment horizontal="center" vertical="center"/>
    </xf>
    <xf numFmtId="190" fontId="0" fillId="0" borderId="0" xfId="0" applyNumberFormat="1" applyFill="1" applyBorder="1" applyAlignment="1">
      <alignment vertical="center"/>
    </xf>
    <xf numFmtId="190" fontId="0" fillId="0" borderId="16" xfId="0" applyNumberFormat="1" applyFill="1" applyBorder="1" applyAlignme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6FD7CB"/>
      <color rgb="FFA4E6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012101715322925E-2"/>
          <c:y val="3.9855333043999422E-2"/>
          <c:w val="0.91816127770088329"/>
          <c:h val="0.8620529499030013"/>
        </c:manualLayout>
      </c:layout>
      <c:lineChart>
        <c:grouping val="standard"/>
        <c:varyColors val="0"/>
        <c:ser>
          <c:idx val="0"/>
          <c:order val="0"/>
          <c:tx>
            <c:strRef>
              <c:f>'(3)손해율'!$F$11</c:f>
              <c:strCache>
                <c:ptCount val="1"/>
                <c:pt idx="0">
                  <c:v>전국 합계</c:v>
                </c:pt>
              </c:strCache>
            </c:strRef>
          </c:tx>
          <c:spPr>
            <a:ln w="3810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'(3)손해율'!$A$13:$A$34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'(3)손해율'!$F$13:$F$34</c:f>
              <c:numCache>
                <c:formatCode>General</c:formatCode>
                <c:ptCount val="22"/>
                <c:pt idx="0">
                  <c:v>0.76800000000000002</c:v>
                </c:pt>
                <c:pt idx="1">
                  <c:v>0.77700000000000002</c:v>
                </c:pt>
                <c:pt idx="2">
                  <c:v>0.67099999999999993</c:v>
                </c:pt>
                <c:pt idx="3">
                  <c:v>0.67099999999999993</c:v>
                </c:pt>
                <c:pt idx="4">
                  <c:v>0.75599999999999989</c:v>
                </c:pt>
                <c:pt idx="5">
                  <c:v>0.71599999999999997</c:v>
                </c:pt>
                <c:pt idx="6">
                  <c:v>0.752</c:v>
                </c:pt>
                <c:pt idx="7">
                  <c:v>0.76500000000000001</c:v>
                </c:pt>
                <c:pt idx="8">
                  <c:v>0.68700000000000006</c:v>
                </c:pt>
                <c:pt idx="9">
                  <c:v>0.64200000000000002</c:v>
                </c:pt>
                <c:pt idx="10">
                  <c:v>0.71799999999999997</c:v>
                </c:pt>
                <c:pt idx="11">
                  <c:v>0.745</c:v>
                </c:pt>
                <c:pt idx="12">
                  <c:v>0.74</c:v>
                </c:pt>
                <c:pt idx="13">
                  <c:v>0.77599999999999991</c:v>
                </c:pt>
                <c:pt idx="14">
                  <c:v>0.79200000000000004</c:v>
                </c:pt>
                <c:pt idx="15">
                  <c:v>0.625</c:v>
                </c:pt>
                <c:pt idx="16">
                  <c:v>0.64900000000000002</c:v>
                </c:pt>
                <c:pt idx="17">
                  <c:v>0.69700000000000006</c:v>
                </c:pt>
                <c:pt idx="18">
                  <c:v>0.72799999999999998</c:v>
                </c:pt>
                <c:pt idx="19">
                  <c:v>0.7390000000000001</c:v>
                </c:pt>
                <c:pt idx="20">
                  <c:v>0.77500000000000002</c:v>
                </c:pt>
                <c:pt idx="21">
                  <c:v>0.71499999999999997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5B-47F0-9CC0-E86F71709972}"/>
            </c:ext>
          </c:extLst>
        </c:ser>
        <c:ser>
          <c:idx val="1"/>
          <c:order val="1"/>
          <c:tx>
            <c:strRef>
              <c:f>'(3)손해율'!$B$11</c:f>
              <c:strCache>
                <c:ptCount val="1"/>
                <c:pt idx="0">
                  <c:v>서울특별시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'(3)손해율'!$A$13:$A$34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'(3)손해율'!$B$13:$B$34</c:f>
              <c:numCache>
                <c:formatCode>General</c:formatCode>
                <c:ptCount val="22"/>
                <c:pt idx="0">
                  <c:v>0.70599999999999996</c:v>
                </c:pt>
                <c:pt idx="1">
                  <c:v>0.73199999999999998</c:v>
                </c:pt>
                <c:pt idx="2">
                  <c:v>0.61899999999999999</c:v>
                </c:pt>
                <c:pt idx="3">
                  <c:v>0.623</c:v>
                </c:pt>
                <c:pt idx="4">
                  <c:v>0.71700000000000008</c:v>
                </c:pt>
                <c:pt idx="5">
                  <c:v>0.7</c:v>
                </c:pt>
                <c:pt idx="6">
                  <c:v>0.75900000000000001</c:v>
                </c:pt>
                <c:pt idx="7">
                  <c:v>0.77800000000000002</c:v>
                </c:pt>
                <c:pt idx="8">
                  <c:v>0.71700000000000008</c:v>
                </c:pt>
                <c:pt idx="9">
                  <c:v>0.68299999999999994</c:v>
                </c:pt>
                <c:pt idx="10">
                  <c:v>0.73</c:v>
                </c:pt>
                <c:pt idx="11">
                  <c:v>0.753</c:v>
                </c:pt>
                <c:pt idx="12">
                  <c:v>0.74</c:v>
                </c:pt>
                <c:pt idx="13">
                  <c:v>0.77300000000000002</c:v>
                </c:pt>
                <c:pt idx="14">
                  <c:v>0.79</c:v>
                </c:pt>
                <c:pt idx="15">
                  <c:v>0.621</c:v>
                </c:pt>
                <c:pt idx="16">
                  <c:v>0.64200000000000002</c:v>
                </c:pt>
                <c:pt idx="17">
                  <c:v>0.66599999999999993</c:v>
                </c:pt>
                <c:pt idx="18">
                  <c:v>0.70599999999999996</c:v>
                </c:pt>
                <c:pt idx="19">
                  <c:v>0.73499999999999999</c:v>
                </c:pt>
                <c:pt idx="20">
                  <c:v>0.77400000000000002</c:v>
                </c:pt>
                <c:pt idx="21">
                  <c:v>0.70599999999999996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5B-47F0-9CC0-E86F71709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1706896"/>
        <c:axId val="261707856"/>
      </c:lineChart>
      <c:catAx>
        <c:axId val="26170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1707856"/>
        <c:crosses val="autoZero"/>
        <c:auto val="1"/>
        <c:lblAlgn val="ctr"/>
        <c:lblOffset val="100"/>
        <c:noMultiLvlLbl val="0"/>
      </c:catAx>
      <c:valAx>
        <c:axId val="261707856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17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9044139124877696E-2"/>
          <c:y val="0.74824883731638814"/>
          <c:w val="0.30015820648393754"/>
          <c:h val="0.111866369964623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01770161716763E-2"/>
          <c:y val="3.9855072463768113E-2"/>
          <c:w val="0.91816127770088329"/>
          <c:h val="0.8620529499030013"/>
        </c:manualLayout>
      </c:layout>
      <c:lineChart>
        <c:grouping val="standard"/>
        <c:varyColors val="0"/>
        <c:ser>
          <c:idx val="0"/>
          <c:order val="0"/>
          <c:tx>
            <c:strRef>
              <c:f>'(3)손해율'!$F$11</c:f>
              <c:strCache>
                <c:ptCount val="1"/>
                <c:pt idx="0">
                  <c:v>전국 합계</c:v>
                </c:pt>
              </c:strCache>
            </c:strRef>
          </c:tx>
          <c:spPr>
            <a:ln w="3810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'(3)손해율'!$A$13:$A$34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'(3)손해율'!$G$13:$G$34</c:f>
              <c:numCache>
                <c:formatCode>General</c:formatCode>
                <c:ptCount val="22"/>
                <c:pt idx="0">
                  <c:v>0.68200000000000005</c:v>
                </c:pt>
                <c:pt idx="1">
                  <c:v>0.70400000000000007</c:v>
                </c:pt>
                <c:pt idx="2">
                  <c:v>0.66299999999999992</c:v>
                </c:pt>
                <c:pt idx="3">
                  <c:v>0.68</c:v>
                </c:pt>
                <c:pt idx="4">
                  <c:v>0.745</c:v>
                </c:pt>
                <c:pt idx="5">
                  <c:v>0.69599999999999995</c:v>
                </c:pt>
                <c:pt idx="6">
                  <c:v>0.74</c:v>
                </c:pt>
                <c:pt idx="7">
                  <c:v>0.76900000000000002</c:v>
                </c:pt>
                <c:pt idx="8">
                  <c:v>0.73799999999999999</c:v>
                </c:pt>
                <c:pt idx="9">
                  <c:v>0.71599999999999997</c:v>
                </c:pt>
                <c:pt idx="10">
                  <c:v>0.77800000000000002</c:v>
                </c:pt>
                <c:pt idx="11">
                  <c:v>0.83900000000000008</c:v>
                </c:pt>
                <c:pt idx="12">
                  <c:v>0.753</c:v>
                </c:pt>
                <c:pt idx="13">
                  <c:v>0.75</c:v>
                </c:pt>
                <c:pt idx="14">
                  <c:v>0.79500000000000004</c:v>
                </c:pt>
                <c:pt idx="15">
                  <c:v>0.86499999999999999</c:v>
                </c:pt>
                <c:pt idx="16">
                  <c:v>0.84900000000000009</c:v>
                </c:pt>
                <c:pt idx="17">
                  <c:v>0.77300000000000002</c:v>
                </c:pt>
                <c:pt idx="18">
                  <c:v>0.74099999999999999</c:v>
                </c:pt>
                <c:pt idx="19">
                  <c:v>0.80400000000000005</c:v>
                </c:pt>
                <c:pt idx="20">
                  <c:v>0.875</c:v>
                </c:pt>
                <c:pt idx="21">
                  <c:v>0.80700000000000005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B7-4B23-A6FA-D8A3B46859C0}"/>
            </c:ext>
          </c:extLst>
        </c:ser>
        <c:ser>
          <c:idx val="1"/>
          <c:order val="1"/>
          <c:tx>
            <c:strRef>
              <c:f>'(3)손해율'!$B$11</c:f>
              <c:strCache>
                <c:ptCount val="1"/>
                <c:pt idx="0">
                  <c:v>서울특별시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'(3)손해율'!$A$13:$A$34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'(3)손해율'!$C$13:$C$34</c:f>
              <c:numCache>
                <c:formatCode>General</c:formatCode>
                <c:ptCount val="22"/>
                <c:pt idx="0">
                  <c:v>0.63800000000000001</c:v>
                </c:pt>
                <c:pt idx="1">
                  <c:v>0.65799999999999992</c:v>
                </c:pt>
                <c:pt idx="2">
                  <c:v>0.6</c:v>
                </c:pt>
                <c:pt idx="3">
                  <c:v>0.60499999999999998</c:v>
                </c:pt>
                <c:pt idx="4">
                  <c:v>0.64800000000000002</c:v>
                </c:pt>
                <c:pt idx="5">
                  <c:v>0.64800000000000002</c:v>
                </c:pt>
                <c:pt idx="6">
                  <c:v>0.70200000000000007</c:v>
                </c:pt>
                <c:pt idx="7">
                  <c:v>0.72400000000000009</c:v>
                </c:pt>
                <c:pt idx="8">
                  <c:v>0.70599999999999996</c:v>
                </c:pt>
                <c:pt idx="9">
                  <c:v>0.72</c:v>
                </c:pt>
                <c:pt idx="10">
                  <c:v>0.75900000000000001</c:v>
                </c:pt>
                <c:pt idx="11">
                  <c:v>0.81599999999999995</c:v>
                </c:pt>
                <c:pt idx="12">
                  <c:v>0.73</c:v>
                </c:pt>
                <c:pt idx="13">
                  <c:v>0.72299999999999998</c:v>
                </c:pt>
                <c:pt idx="14">
                  <c:v>0.77599999999999991</c:v>
                </c:pt>
                <c:pt idx="15">
                  <c:v>0.85</c:v>
                </c:pt>
                <c:pt idx="16">
                  <c:v>0.84099999999999997</c:v>
                </c:pt>
                <c:pt idx="17">
                  <c:v>0.77300000000000002</c:v>
                </c:pt>
                <c:pt idx="18">
                  <c:v>0.74099999999999999</c:v>
                </c:pt>
                <c:pt idx="19">
                  <c:v>0.82200000000000006</c:v>
                </c:pt>
                <c:pt idx="20">
                  <c:v>0.89300000000000002</c:v>
                </c:pt>
                <c:pt idx="21">
                  <c:v>0.82900000000000007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B7-4B23-A6FA-D8A3B4685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1706896"/>
        <c:axId val="261707856"/>
      </c:lineChart>
      <c:catAx>
        <c:axId val="26170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1707856"/>
        <c:crosses val="autoZero"/>
        <c:auto val="1"/>
        <c:lblAlgn val="ctr"/>
        <c:lblOffset val="100"/>
        <c:noMultiLvlLbl val="0"/>
      </c:catAx>
      <c:valAx>
        <c:axId val="261707856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17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907771555293543E-2"/>
          <c:y val="0.73630075652308169"/>
          <c:w val="0.33983690541356126"/>
          <c:h val="0.111866369964623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6FD7C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85000"/>
                      </a:schemeClr>
                    </a:solidFill>
                    <a:latin typeface="+mj-ea"/>
                    <a:ea typeface="+mj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'(5)아파트가격2'!$AA$4:$AI$4</c:f>
              <c:strCache>
                <c:ptCount val="9"/>
                <c:pt idx="0">
                  <c:v>~-5%</c:v>
                </c:pt>
                <c:pt idx="1">
                  <c:v>~0%</c:v>
                </c:pt>
                <c:pt idx="2">
                  <c:v>~5%</c:v>
                </c:pt>
                <c:pt idx="3">
                  <c:v>~10%</c:v>
                </c:pt>
                <c:pt idx="4">
                  <c:v>~15%</c:v>
                </c:pt>
                <c:pt idx="5">
                  <c:v>~20%</c:v>
                </c:pt>
                <c:pt idx="6">
                  <c:v>~25%</c:v>
                </c:pt>
                <c:pt idx="7">
                  <c:v>~30%</c:v>
                </c:pt>
                <c:pt idx="8">
                  <c:v>~35%</c:v>
                </c:pt>
              </c:strCache>
            </c:strRef>
          </c:cat>
          <c:val>
            <c:numRef>
              <c:f>'(5)아파트가격2'!$AA$5:$AI$5</c:f>
              <c:numCache>
                <c:formatCode>General</c:formatCode>
                <c:ptCount val="9"/>
                <c:pt idx="0">
                  <c:v>12</c:v>
                </c:pt>
                <c:pt idx="1">
                  <c:v>68</c:v>
                </c:pt>
                <c:pt idx="2">
                  <c:v>69</c:v>
                </c:pt>
                <c:pt idx="3">
                  <c:v>60</c:v>
                </c:pt>
                <c:pt idx="4">
                  <c:v>46</c:v>
                </c:pt>
                <c:pt idx="5">
                  <c:v>22</c:v>
                </c:pt>
                <c:pt idx="6">
                  <c:v>5</c:v>
                </c:pt>
                <c:pt idx="7">
                  <c:v>2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F2-4644-8C24-2D1BC87BCE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overlap val="-90"/>
        <c:axId val="1803346255"/>
        <c:axId val="1803347215"/>
      </c:barChart>
      <c:catAx>
        <c:axId val="180334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A4E6DE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A4E6DE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  <a:cs typeface="+mn-cs"/>
              </a:defRPr>
            </a:pPr>
            <a:endParaRPr lang="ko-KR"/>
          </a:p>
        </c:txPr>
        <c:crossAx val="1803347215"/>
        <c:crosses val="autoZero"/>
        <c:auto val="1"/>
        <c:lblAlgn val="ctr"/>
        <c:lblOffset val="100"/>
        <c:noMultiLvlLbl val="0"/>
      </c:catAx>
      <c:valAx>
        <c:axId val="18033472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03346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+mj-ea"/>
          <a:ea typeface="+mj-ea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ndard"/>
        <c:varyColors val="0"/>
        <c:ser>
          <c:idx val="2"/>
          <c:order val="2"/>
          <c:tx>
            <c:strRef>
              <c:f>'(5)아파트가격2'!$H$13</c:f>
              <c:strCache>
                <c:ptCount val="1"/>
                <c:pt idx="0">
                  <c:v>상관계수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'(5)아파트가격2'!$H$14:$H$308</c:f>
              <c:numCache>
                <c:formatCode>0.0%</c:formatCode>
                <c:ptCount val="295"/>
                <c:pt idx="11">
                  <c:v>0.93062372842541996</c:v>
                </c:pt>
                <c:pt idx="12">
                  <c:v>0.94826528199125892</c:v>
                </c:pt>
                <c:pt idx="13">
                  <c:v>0.99123298833426354</c:v>
                </c:pt>
                <c:pt idx="14">
                  <c:v>0.99445348048147353</c:v>
                </c:pt>
                <c:pt idx="15">
                  <c:v>0.99427599952748857</c:v>
                </c:pt>
                <c:pt idx="16">
                  <c:v>0.99261918418977402</c:v>
                </c:pt>
                <c:pt idx="17">
                  <c:v>0.9808555369560269</c:v>
                </c:pt>
                <c:pt idx="18">
                  <c:v>0.91804259487420004</c:v>
                </c:pt>
                <c:pt idx="19">
                  <c:v>0.88231579121873149</c:v>
                </c:pt>
                <c:pt idx="20">
                  <c:v>0.93432939323950925</c:v>
                </c:pt>
                <c:pt idx="21">
                  <c:v>0.9686017738525694</c:v>
                </c:pt>
                <c:pt idx="22">
                  <c:v>0.98800599652307097</c:v>
                </c:pt>
                <c:pt idx="23">
                  <c:v>0.99503832805090009</c:v>
                </c:pt>
                <c:pt idx="24">
                  <c:v>0.99692718822466231</c:v>
                </c:pt>
                <c:pt idx="25">
                  <c:v>0.99165585295408398</c:v>
                </c:pt>
                <c:pt idx="26">
                  <c:v>0.98498332899218966</c:v>
                </c:pt>
                <c:pt idx="27">
                  <c:v>0.98216919462042129</c:v>
                </c:pt>
                <c:pt idx="28">
                  <c:v>0.98178779195688737</c:v>
                </c:pt>
                <c:pt idx="29">
                  <c:v>0.97298696596191958</c:v>
                </c:pt>
                <c:pt idx="30">
                  <c:v>0.95852874339025151</c:v>
                </c:pt>
                <c:pt idx="31">
                  <c:v>0.90728273456855424</c:v>
                </c:pt>
                <c:pt idx="32">
                  <c:v>0.78966816877917556</c:v>
                </c:pt>
                <c:pt idx="33">
                  <c:v>0.46946630342838619</c:v>
                </c:pt>
                <c:pt idx="34">
                  <c:v>8.3649428660305905E-2</c:v>
                </c:pt>
                <c:pt idx="35">
                  <c:v>-0.20417213819950805</c:v>
                </c:pt>
                <c:pt idx="36">
                  <c:v>-0.17417124457222144</c:v>
                </c:pt>
                <c:pt idx="37">
                  <c:v>0.50053804872648189</c:v>
                </c:pt>
                <c:pt idx="38">
                  <c:v>0.71658837222010219</c:v>
                </c:pt>
                <c:pt idx="39">
                  <c:v>0.79711192834138689</c:v>
                </c:pt>
                <c:pt idx="40">
                  <c:v>0.84418124019558882</c:v>
                </c:pt>
                <c:pt idx="41">
                  <c:v>0.86653398450681762</c:v>
                </c:pt>
                <c:pt idx="42">
                  <c:v>0.89116753061351739</c:v>
                </c:pt>
                <c:pt idx="43">
                  <c:v>0.91785969151073665</c:v>
                </c:pt>
                <c:pt idx="44">
                  <c:v>0.94427243131227956</c:v>
                </c:pt>
                <c:pt idx="45">
                  <c:v>0.93911599439958027</c:v>
                </c:pt>
                <c:pt idx="46">
                  <c:v>0.91911585068808854</c:v>
                </c:pt>
                <c:pt idx="47">
                  <c:v>0.88776546399141198</c:v>
                </c:pt>
                <c:pt idx="48">
                  <c:v>0.80523475009663037</c:v>
                </c:pt>
                <c:pt idx="49">
                  <c:v>0.64317141991146909</c:v>
                </c:pt>
                <c:pt idx="50">
                  <c:v>0.5430134731578159</c:v>
                </c:pt>
                <c:pt idx="51">
                  <c:v>0.65795081353947826</c:v>
                </c:pt>
                <c:pt idx="52">
                  <c:v>0.63221004898534028</c:v>
                </c:pt>
                <c:pt idx="53">
                  <c:v>0.27391677220061383</c:v>
                </c:pt>
                <c:pt idx="54">
                  <c:v>-0.18585206508553134</c:v>
                </c:pt>
                <c:pt idx="55">
                  <c:v>-0.33325581328295883</c:v>
                </c:pt>
                <c:pt idx="56">
                  <c:v>-0.30414656190578254</c:v>
                </c:pt>
                <c:pt idx="57">
                  <c:v>-0.25238020800099448</c:v>
                </c:pt>
                <c:pt idx="58">
                  <c:v>0.29110691675727374</c:v>
                </c:pt>
                <c:pt idx="59">
                  <c:v>0.47864328138608392</c:v>
                </c:pt>
                <c:pt idx="60">
                  <c:v>0.54731908414620267</c:v>
                </c:pt>
                <c:pt idx="61">
                  <c:v>0.60278355693717889</c:v>
                </c:pt>
                <c:pt idx="62">
                  <c:v>0.6767121141192104</c:v>
                </c:pt>
                <c:pt idx="63">
                  <c:v>0.80120724645796615</c:v>
                </c:pt>
                <c:pt idx="64">
                  <c:v>0.91155481179418563</c:v>
                </c:pt>
                <c:pt idx="65">
                  <c:v>0.93176559529820202</c:v>
                </c:pt>
                <c:pt idx="66">
                  <c:v>0.9135684511535932</c:v>
                </c:pt>
                <c:pt idx="67">
                  <c:v>0.90346791471299859</c:v>
                </c:pt>
                <c:pt idx="68">
                  <c:v>0.91989700153231391</c:v>
                </c:pt>
                <c:pt idx="69">
                  <c:v>0.91193376052589858</c:v>
                </c:pt>
                <c:pt idx="70">
                  <c:v>0.90650102710070868</c:v>
                </c:pt>
                <c:pt idx="71">
                  <c:v>0.91635070710054956</c:v>
                </c:pt>
                <c:pt idx="72">
                  <c:v>0.92977953536436941</c:v>
                </c:pt>
                <c:pt idx="73">
                  <c:v>0.94394166197330565</c:v>
                </c:pt>
                <c:pt idx="74">
                  <c:v>0.94897380993146663</c:v>
                </c:pt>
                <c:pt idx="75">
                  <c:v>0.95691119468409214</c:v>
                </c:pt>
                <c:pt idx="76">
                  <c:v>0.9665713645408025</c:v>
                </c:pt>
                <c:pt idx="77">
                  <c:v>0.97050688782416283</c:v>
                </c:pt>
                <c:pt idx="78">
                  <c:v>0.96520046354901889</c:v>
                </c:pt>
                <c:pt idx="79">
                  <c:v>0.93695211946640611</c:v>
                </c:pt>
                <c:pt idx="80">
                  <c:v>0.90912524214404933</c:v>
                </c:pt>
                <c:pt idx="81">
                  <c:v>0.88402767059896858</c:v>
                </c:pt>
                <c:pt idx="82">
                  <c:v>0.80801645729250438</c:v>
                </c:pt>
                <c:pt idx="83">
                  <c:v>0.5986586866232283</c:v>
                </c:pt>
                <c:pt idx="84">
                  <c:v>0.57817397357408373</c:v>
                </c:pt>
                <c:pt idx="85">
                  <c:v>0.60956706134925887</c:v>
                </c:pt>
                <c:pt idx="86">
                  <c:v>0.58273913507389075</c:v>
                </c:pt>
                <c:pt idx="87">
                  <c:v>0.27993333135068438</c:v>
                </c:pt>
                <c:pt idx="88">
                  <c:v>0.11892782560011411</c:v>
                </c:pt>
                <c:pt idx="89">
                  <c:v>0.15161854691162427</c:v>
                </c:pt>
                <c:pt idx="90">
                  <c:v>0.23677573954044492</c:v>
                </c:pt>
                <c:pt idx="91">
                  <c:v>0.37277334344669738</c:v>
                </c:pt>
                <c:pt idx="92">
                  <c:v>0.54915630107837687</c:v>
                </c:pt>
                <c:pt idx="93">
                  <c:v>0.72941515055784067</c:v>
                </c:pt>
                <c:pt idx="94">
                  <c:v>0.91870343644986296</c:v>
                </c:pt>
                <c:pt idx="95">
                  <c:v>0.972734829070659</c:v>
                </c:pt>
                <c:pt idx="96">
                  <c:v>0.97625169397164346</c:v>
                </c:pt>
                <c:pt idx="97">
                  <c:v>0.9770731203408467</c:v>
                </c:pt>
                <c:pt idx="98">
                  <c:v>0.97715332907897379</c:v>
                </c:pt>
                <c:pt idx="99">
                  <c:v>0.97597333872365921</c:v>
                </c:pt>
                <c:pt idx="100">
                  <c:v>0.96950907271140119</c:v>
                </c:pt>
                <c:pt idx="101">
                  <c:v>0.9620403467157479</c:v>
                </c:pt>
                <c:pt idx="102">
                  <c:v>0.95302790374086133</c:v>
                </c:pt>
                <c:pt idx="103">
                  <c:v>0.94144025632788386</c:v>
                </c:pt>
                <c:pt idx="104">
                  <c:v>0.92613758650649325</c:v>
                </c:pt>
                <c:pt idx="105">
                  <c:v>0.86900384000887876</c:v>
                </c:pt>
                <c:pt idx="106">
                  <c:v>0.61158123960961319</c:v>
                </c:pt>
                <c:pt idx="107">
                  <c:v>0.42740784513593366</c:v>
                </c:pt>
                <c:pt idx="108">
                  <c:v>0.50485666030936927</c:v>
                </c:pt>
                <c:pt idx="109">
                  <c:v>0.75079947331479646</c:v>
                </c:pt>
                <c:pt idx="110">
                  <c:v>0.92292343626738638</c:v>
                </c:pt>
                <c:pt idx="111">
                  <c:v>0.97476454965076476</c:v>
                </c:pt>
                <c:pt idx="112">
                  <c:v>0.96063679108845379</c:v>
                </c:pt>
                <c:pt idx="113">
                  <c:v>0.94289911372918478</c:v>
                </c:pt>
                <c:pt idx="114">
                  <c:v>0.91487770450232153</c:v>
                </c:pt>
                <c:pt idx="115">
                  <c:v>0.87267546832562159</c:v>
                </c:pt>
                <c:pt idx="116">
                  <c:v>0.79131922282332823</c:v>
                </c:pt>
                <c:pt idx="117">
                  <c:v>0.5644460545027784</c:v>
                </c:pt>
                <c:pt idx="118">
                  <c:v>0.3022351745049347</c:v>
                </c:pt>
                <c:pt idx="119">
                  <c:v>0.22884963526266061</c:v>
                </c:pt>
                <c:pt idx="120">
                  <c:v>0.55919076792891076</c:v>
                </c:pt>
                <c:pt idx="121">
                  <c:v>0.83243306894572433</c:v>
                </c:pt>
                <c:pt idx="122">
                  <c:v>0.96219204589461138</c:v>
                </c:pt>
                <c:pt idx="123">
                  <c:v>0.99561142633646715</c:v>
                </c:pt>
                <c:pt idx="124">
                  <c:v>0.99890049426880778</c:v>
                </c:pt>
                <c:pt idx="125">
                  <c:v>0.99583204225335353</c:v>
                </c:pt>
                <c:pt idx="126">
                  <c:v>0.980368236292257</c:v>
                </c:pt>
                <c:pt idx="127">
                  <c:v>0.91876932280356782</c:v>
                </c:pt>
                <c:pt idx="128">
                  <c:v>0.78974267085999506</c:v>
                </c:pt>
                <c:pt idx="129">
                  <c:v>0.72142932800762105</c:v>
                </c:pt>
                <c:pt idx="130">
                  <c:v>0.77200184960455631</c:v>
                </c:pt>
                <c:pt idx="131">
                  <c:v>0.9145242261825195</c:v>
                </c:pt>
                <c:pt idx="132">
                  <c:v>0.97591960478369055</c:v>
                </c:pt>
                <c:pt idx="133">
                  <c:v>0.97239877585163559</c:v>
                </c:pt>
                <c:pt idx="134">
                  <c:v>0.92296655950809858</c:v>
                </c:pt>
                <c:pt idx="135">
                  <c:v>0.79850983300642986</c:v>
                </c:pt>
                <c:pt idx="136">
                  <c:v>0.64676296434939828</c:v>
                </c:pt>
                <c:pt idx="137">
                  <c:v>0.47284574261189605</c:v>
                </c:pt>
                <c:pt idx="138">
                  <c:v>0.38325190833103784</c:v>
                </c:pt>
                <c:pt idx="139">
                  <c:v>0.55506701924400892</c:v>
                </c:pt>
                <c:pt idx="140">
                  <c:v>0.85314308131975414</c:v>
                </c:pt>
                <c:pt idx="141">
                  <c:v>0.94086018370250535</c:v>
                </c:pt>
                <c:pt idx="142">
                  <c:v>0.95522989556875004</c:v>
                </c:pt>
                <c:pt idx="143">
                  <c:v>0.95699334095462707</c:v>
                </c:pt>
                <c:pt idx="144">
                  <c:v>0.95402558142371519</c:v>
                </c:pt>
                <c:pt idx="145">
                  <c:v>0.93985621436680722</c:v>
                </c:pt>
                <c:pt idx="146">
                  <c:v>0.90446175188293521</c:v>
                </c:pt>
                <c:pt idx="147">
                  <c:v>0.9258991273799041</c:v>
                </c:pt>
                <c:pt idx="148">
                  <c:v>0.97281341169995339</c:v>
                </c:pt>
                <c:pt idx="149">
                  <c:v>0.98426479288556223</c:v>
                </c:pt>
                <c:pt idx="150">
                  <c:v>0.98529262231188675</c:v>
                </c:pt>
                <c:pt idx="151">
                  <c:v>0.98799272419159834</c:v>
                </c:pt>
                <c:pt idx="152">
                  <c:v>0.99031731683039781</c:v>
                </c:pt>
                <c:pt idx="153">
                  <c:v>0.99372520873936221</c:v>
                </c:pt>
                <c:pt idx="154">
                  <c:v>0.99320763352605812</c:v>
                </c:pt>
                <c:pt idx="155">
                  <c:v>0.98847931728131622</c:v>
                </c:pt>
                <c:pt idx="156">
                  <c:v>0.97738575146456574</c:v>
                </c:pt>
                <c:pt idx="157">
                  <c:v>0.95603499896350641</c:v>
                </c:pt>
                <c:pt idx="158">
                  <c:v>0.92036384489794987</c:v>
                </c:pt>
                <c:pt idx="159">
                  <c:v>0.86902786717813041</c:v>
                </c:pt>
                <c:pt idx="160">
                  <c:v>0.80657095890114183</c:v>
                </c:pt>
                <c:pt idx="161">
                  <c:v>0.69583258874850495</c:v>
                </c:pt>
                <c:pt idx="162">
                  <c:v>0.44174804852735372</c:v>
                </c:pt>
                <c:pt idx="163">
                  <c:v>8.6079594355920344E-2</c:v>
                </c:pt>
                <c:pt idx="164">
                  <c:v>0.1874670034903104</c:v>
                </c:pt>
                <c:pt idx="165">
                  <c:v>0.70356823974835536</c:v>
                </c:pt>
                <c:pt idx="166">
                  <c:v>0.89658359270970245</c:v>
                </c:pt>
                <c:pt idx="167">
                  <c:v>0.96098643278311036</c:v>
                </c:pt>
                <c:pt idx="168">
                  <c:v>0.9832871705471099</c:v>
                </c:pt>
                <c:pt idx="169">
                  <c:v>0.98773229534415863</c:v>
                </c:pt>
                <c:pt idx="170">
                  <c:v>0.98701806468345366</c:v>
                </c:pt>
                <c:pt idx="171">
                  <c:v>0.98019274510095555</c:v>
                </c:pt>
                <c:pt idx="172">
                  <c:v>0.97321283164331929</c:v>
                </c:pt>
                <c:pt idx="173">
                  <c:v>0.96882099136708599</c:v>
                </c:pt>
                <c:pt idx="174">
                  <c:v>0.96283555231427431</c:v>
                </c:pt>
                <c:pt idx="175">
                  <c:v>0.91545144210675178</c:v>
                </c:pt>
                <c:pt idx="176">
                  <c:v>0.6797602901837938</c:v>
                </c:pt>
                <c:pt idx="177">
                  <c:v>5.1557364816688385E-2</c:v>
                </c:pt>
                <c:pt idx="178">
                  <c:v>-0.47298289344012523</c:v>
                </c:pt>
                <c:pt idx="179">
                  <c:v>-0.74144335715104737</c:v>
                </c:pt>
                <c:pt idx="180">
                  <c:v>-0.86821613528152997</c:v>
                </c:pt>
                <c:pt idx="181">
                  <c:v>-0.93577191797261694</c:v>
                </c:pt>
                <c:pt idx="182">
                  <c:v>-0.9720739257870874</c:v>
                </c:pt>
                <c:pt idx="183">
                  <c:v>-0.97489236907930288</c:v>
                </c:pt>
                <c:pt idx="184">
                  <c:v>-0.91015582768690317</c:v>
                </c:pt>
                <c:pt idx="185">
                  <c:v>-0.73907468550513744</c:v>
                </c:pt>
                <c:pt idx="186">
                  <c:v>-0.34525045943914351</c:v>
                </c:pt>
                <c:pt idx="187">
                  <c:v>0.20472494936925384</c:v>
                </c:pt>
                <c:pt idx="188">
                  <c:v>0.71024172488606041</c:v>
                </c:pt>
                <c:pt idx="189">
                  <c:v>0.92979320389295639</c:v>
                </c:pt>
                <c:pt idx="190">
                  <c:v>0.9813253209041628</c:v>
                </c:pt>
                <c:pt idx="191">
                  <c:v>0.99421155620853763</c:v>
                </c:pt>
                <c:pt idx="192">
                  <c:v>0.99468504249380496</c:v>
                </c:pt>
                <c:pt idx="193">
                  <c:v>0.99185518656301863</c:v>
                </c:pt>
                <c:pt idx="194">
                  <c:v>0.98622810575114428</c:v>
                </c:pt>
                <c:pt idx="195">
                  <c:v>0.97097737553449637</c:v>
                </c:pt>
                <c:pt idx="196">
                  <c:v>0.91634350029884248</c:v>
                </c:pt>
                <c:pt idx="197">
                  <c:v>0.78333635024515347</c:v>
                </c:pt>
                <c:pt idx="198">
                  <c:v>0.64491300772585469</c:v>
                </c:pt>
                <c:pt idx="199">
                  <c:v>0.63576533395717694</c:v>
                </c:pt>
                <c:pt idx="200">
                  <c:v>0.72401079255819634</c:v>
                </c:pt>
                <c:pt idx="201">
                  <c:v>0.86178813097557994</c:v>
                </c:pt>
                <c:pt idx="202">
                  <c:v>0.9178836140558756</c:v>
                </c:pt>
                <c:pt idx="203">
                  <c:v>0.89801771938823138</c:v>
                </c:pt>
                <c:pt idx="204">
                  <c:v>0.88655634027063535</c:v>
                </c:pt>
                <c:pt idx="205">
                  <c:v>0.8728284459935709</c:v>
                </c:pt>
                <c:pt idx="206">
                  <c:v>0.87990035041149661</c:v>
                </c:pt>
                <c:pt idx="207">
                  <c:v>0.87178911186164432</c:v>
                </c:pt>
                <c:pt idx="208">
                  <c:v>0.85937855515930772</c:v>
                </c:pt>
                <c:pt idx="209">
                  <c:v>0.86826674332610232</c:v>
                </c:pt>
                <c:pt idx="210">
                  <c:v>0.70891874805139687</c:v>
                </c:pt>
                <c:pt idx="211">
                  <c:v>0.31250556077188485</c:v>
                </c:pt>
                <c:pt idx="212">
                  <c:v>-4.1529491406271095E-2</c:v>
                </c:pt>
                <c:pt idx="213">
                  <c:v>-4.5271076970338067E-2</c:v>
                </c:pt>
                <c:pt idx="214">
                  <c:v>-0.13420459562777715</c:v>
                </c:pt>
                <c:pt idx="215">
                  <c:v>-0.21991467148925381</c:v>
                </c:pt>
                <c:pt idx="216">
                  <c:v>-0.18810290604200036</c:v>
                </c:pt>
                <c:pt idx="217">
                  <c:v>0.12931539916741361</c:v>
                </c:pt>
                <c:pt idx="218">
                  <c:v>0.64147785917553535</c:v>
                </c:pt>
                <c:pt idx="219">
                  <c:v>0.84021288116080339</c:v>
                </c:pt>
                <c:pt idx="220">
                  <c:v>0.8066011001692257</c:v>
                </c:pt>
                <c:pt idx="221">
                  <c:v>0.57383571341457584</c:v>
                </c:pt>
                <c:pt idx="222">
                  <c:v>2.086903445661346E-2</c:v>
                </c:pt>
                <c:pt idx="223">
                  <c:v>-0.2266627285370236</c:v>
                </c:pt>
                <c:pt idx="224">
                  <c:v>-0.29682531534475515</c:v>
                </c:pt>
                <c:pt idx="225">
                  <c:v>-0.34176443407097823</c:v>
                </c:pt>
                <c:pt idx="226">
                  <c:v>-0.23796447236555379</c:v>
                </c:pt>
                <c:pt idx="227">
                  <c:v>-0.22376542201447214</c:v>
                </c:pt>
                <c:pt idx="228">
                  <c:v>-0.26454397979628813</c:v>
                </c:pt>
                <c:pt idx="229">
                  <c:v>-0.23370698794804556</c:v>
                </c:pt>
                <c:pt idx="230">
                  <c:v>-7.3079519076923435E-2</c:v>
                </c:pt>
                <c:pt idx="231">
                  <c:v>0.22323454567333625</c:v>
                </c:pt>
                <c:pt idx="232">
                  <c:v>0.4986416440457842</c:v>
                </c:pt>
                <c:pt idx="233">
                  <c:v>0.70270039120098537</c:v>
                </c:pt>
                <c:pt idx="234">
                  <c:v>0.84764363277527777</c:v>
                </c:pt>
                <c:pt idx="235">
                  <c:v>0.93536983940075524</c:v>
                </c:pt>
                <c:pt idx="236">
                  <c:v>0.9811132750665823</c:v>
                </c:pt>
                <c:pt idx="237">
                  <c:v>0.96937119109481884</c:v>
                </c:pt>
                <c:pt idx="238">
                  <c:v>0.96738848494152929</c:v>
                </c:pt>
                <c:pt idx="239">
                  <c:v>0.9691625726189006</c:v>
                </c:pt>
                <c:pt idx="240">
                  <c:v>0.94571667001640891</c:v>
                </c:pt>
                <c:pt idx="241">
                  <c:v>0.82864370170460233</c:v>
                </c:pt>
                <c:pt idx="242">
                  <c:v>0.48340297273269345</c:v>
                </c:pt>
                <c:pt idx="243">
                  <c:v>0.33761955674052879</c:v>
                </c:pt>
                <c:pt idx="244">
                  <c:v>0.35275549412126145</c:v>
                </c:pt>
                <c:pt idx="245">
                  <c:v>0.43701972755968344</c:v>
                </c:pt>
                <c:pt idx="246">
                  <c:v>0.60264187743731512</c:v>
                </c:pt>
                <c:pt idx="247">
                  <c:v>0.85620084403853958</c:v>
                </c:pt>
                <c:pt idx="248">
                  <c:v>0.99393002410399811</c:v>
                </c:pt>
                <c:pt idx="249">
                  <c:v>0.99436648590012111</c:v>
                </c:pt>
                <c:pt idx="250">
                  <c:v>0.98503890412960315</c:v>
                </c:pt>
                <c:pt idx="251">
                  <c:v>0.966412653946223</c:v>
                </c:pt>
                <c:pt idx="252">
                  <c:v>0.95156618763710776</c:v>
                </c:pt>
                <c:pt idx="253">
                  <c:v>0.95314551269682868</c:v>
                </c:pt>
                <c:pt idx="254">
                  <c:v>0.96219591234169077</c:v>
                </c:pt>
                <c:pt idx="255">
                  <c:v>0.96741517980157088</c:v>
                </c:pt>
                <c:pt idx="256">
                  <c:v>0.97057832453452153</c:v>
                </c:pt>
                <c:pt idx="257">
                  <c:v>0.97162386337695672</c:v>
                </c:pt>
                <c:pt idx="258">
                  <c:v>0.96896439874856688</c:v>
                </c:pt>
                <c:pt idx="259">
                  <c:v>0.96299278822923984</c:v>
                </c:pt>
                <c:pt idx="260">
                  <c:v>0.95596594890095798</c:v>
                </c:pt>
                <c:pt idx="261">
                  <c:v>0.96056988642560137</c:v>
                </c:pt>
                <c:pt idx="262">
                  <c:v>0.95432636675061089</c:v>
                </c:pt>
                <c:pt idx="263">
                  <c:v>0.85865902188978604</c:v>
                </c:pt>
                <c:pt idx="264">
                  <c:v>0.71437996136886728</c:v>
                </c:pt>
                <c:pt idx="265">
                  <c:v>0.79993401474627934</c:v>
                </c:pt>
                <c:pt idx="266">
                  <c:v>0.89636959884547107</c:v>
                </c:pt>
                <c:pt idx="267">
                  <c:v>0.93172505692396512</c:v>
                </c:pt>
                <c:pt idx="268">
                  <c:v>0.94245117145852619</c:v>
                </c:pt>
                <c:pt idx="269">
                  <c:v>0.94457210819744764</c:v>
                </c:pt>
                <c:pt idx="270">
                  <c:v>0.94305860075912373</c:v>
                </c:pt>
                <c:pt idx="271">
                  <c:v>0.94871310161597389</c:v>
                </c:pt>
                <c:pt idx="272">
                  <c:v>0.96664462080067859</c:v>
                </c:pt>
                <c:pt idx="273">
                  <c:v>0.9845793126925797</c:v>
                </c:pt>
                <c:pt idx="274">
                  <c:v>0.9968238833623706</c:v>
                </c:pt>
                <c:pt idx="275">
                  <c:v>0.99633097549245553</c:v>
                </c:pt>
                <c:pt idx="276">
                  <c:v>0.98506316075178713</c:v>
                </c:pt>
                <c:pt idx="277">
                  <c:v>0.97755434289543808</c:v>
                </c:pt>
                <c:pt idx="278">
                  <c:v>0.97638934576173475</c:v>
                </c:pt>
                <c:pt idx="279">
                  <c:v>0.97899616410764356</c:v>
                </c:pt>
                <c:pt idx="280">
                  <c:v>0.98250457819882409</c:v>
                </c:pt>
                <c:pt idx="281">
                  <c:v>0.98617794441395235</c:v>
                </c:pt>
                <c:pt idx="282">
                  <c:v>0.98938852439270786</c:v>
                </c:pt>
                <c:pt idx="283">
                  <c:v>0.99275698816922597</c:v>
                </c:pt>
                <c:pt idx="284">
                  <c:v>0.99487247809619306</c:v>
                </c:pt>
                <c:pt idx="285">
                  <c:v>0.994200330422082</c:v>
                </c:pt>
                <c:pt idx="286">
                  <c:v>0.98997366383850005</c:v>
                </c:pt>
                <c:pt idx="287">
                  <c:v>0.98415376386816467</c:v>
                </c:pt>
                <c:pt idx="288">
                  <c:v>0.93898859398642731</c:v>
                </c:pt>
                <c:pt idx="289">
                  <c:v>0.94654723881123615</c:v>
                </c:pt>
                <c:pt idx="290">
                  <c:v>0.98078249606052137</c:v>
                </c:pt>
                <c:pt idx="291">
                  <c:v>0.99393640933089378</c:v>
                </c:pt>
                <c:pt idx="292">
                  <c:v>0.99734436205646804</c:v>
                </c:pt>
                <c:pt idx="293">
                  <c:v>0.99781368976158913</c:v>
                </c:pt>
                <c:pt idx="294">
                  <c:v>0.97791940463607285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A2-4904-AE56-ACDDE059E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724544"/>
        <c:axId val="1293780704"/>
      </c:areaChart>
      <c:lineChart>
        <c:grouping val="standard"/>
        <c:varyColors val="0"/>
        <c:ser>
          <c:idx val="0"/>
          <c:order val="0"/>
          <c:tx>
            <c:strRef>
              <c:f>'(5)아파트가격2'!$B$13</c:f>
              <c:strCache>
                <c:ptCount val="1"/>
                <c:pt idx="0">
                  <c:v>매매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'(5)아파트가격2'!$A$14:$A$308</c:f>
              <c:numCache>
                <c:formatCode>yyyy\.mm</c:formatCode>
                <c:ptCount val="295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36646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36799</c:v>
                </c:pt>
                <c:pt idx="10">
                  <c:v>36830</c:v>
                </c:pt>
                <c:pt idx="11">
                  <c:v>36860</c:v>
                </c:pt>
                <c:pt idx="12">
                  <c:v>36891</c:v>
                </c:pt>
                <c:pt idx="13">
                  <c:v>36922</c:v>
                </c:pt>
                <c:pt idx="14">
                  <c:v>36950</c:v>
                </c:pt>
                <c:pt idx="15">
                  <c:v>36981</c:v>
                </c:pt>
                <c:pt idx="16">
                  <c:v>37011</c:v>
                </c:pt>
                <c:pt idx="17">
                  <c:v>37042</c:v>
                </c:pt>
                <c:pt idx="18">
                  <c:v>37072</c:v>
                </c:pt>
                <c:pt idx="19">
                  <c:v>37103</c:v>
                </c:pt>
                <c:pt idx="20">
                  <c:v>37134</c:v>
                </c:pt>
                <c:pt idx="21">
                  <c:v>37164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37346</c:v>
                </c:pt>
                <c:pt idx="28">
                  <c:v>37376</c:v>
                </c:pt>
                <c:pt idx="29">
                  <c:v>37407</c:v>
                </c:pt>
                <c:pt idx="30">
                  <c:v>37437</c:v>
                </c:pt>
                <c:pt idx="31">
                  <c:v>37468</c:v>
                </c:pt>
                <c:pt idx="32">
                  <c:v>37499</c:v>
                </c:pt>
                <c:pt idx="33">
                  <c:v>37529</c:v>
                </c:pt>
                <c:pt idx="34">
                  <c:v>37560</c:v>
                </c:pt>
                <c:pt idx="35">
                  <c:v>37590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37772</c:v>
                </c:pt>
                <c:pt idx="42">
                  <c:v>37802</c:v>
                </c:pt>
                <c:pt idx="43">
                  <c:v>37833</c:v>
                </c:pt>
                <c:pt idx="44">
                  <c:v>37864</c:v>
                </c:pt>
                <c:pt idx="45">
                  <c:v>37894</c:v>
                </c:pt>
                <c:pt idx="46">
                  <c:v>37925</c:v>
                </c:pt>
                <c:pt idx="47">
                  <c:v>37955</c:v>
                </c:pt>
                <c:pt idx="48">
                  <c:v>37986</c:v>
                </c:pt>
                <c:pt idx="49">
                  <c:v>38017</c:v>
                </c:pt>
                <c:pt idx="50">
                  <c:v>38046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38199</c:v>
                </c:pt>
                <c:pt idx="56">
                  <c:v>38230</c:v>
                </c:pt>
                <c:pt idx="57">
                  <c:v>38260</c:v>
                </c:pt>
                <c:pt idx="58">
                  <c:v>38291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38472</c:v>
                </c:pt>
                <c:pt idx="65">
                  <c:v>38503</c:v>
                </c:pt>
                <c:pt idx="66">
                  <c:v>38533</c:v>
                </c:pt>
                <c:pt idx="67">
                  <c:v>38564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38717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38837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38990</c:v>
                </c:pt>
                <c:pt idx="82">
                  <c:v>39021</c:v>
                </c:pt>
                <c:pt idx="83">
                  <c:v>39051</c:v>
                </c:pt>
                <c:pt idx="84">
                  <c:v>39082</c:v>
                </c:pt>
                <c:pt idx="85">
                  <c:v>39113</c:v>
                </c:pt>
                <c:pt idx="86">
                  <c:v>39141</c:v>
                </c:pt>
                <c:pt idx="87">
                  <c:v>39172</c:v>
                </c:pt>
                <c:pt idx="88">
                  <c:v>39202</c:v>
                </c:pt>
                <c:pt idx="89">
                  <c:v>39233</c:v>
                </c:pt>
                <c:pt idx="90">
                  <c:v>39263</c:v>
                </c:pt>
                <c:pt idx="91">
                  <c:v>39294</c:v>
                </c:pt>
                <c:pt idx="92">
                  <c:v>39325</c:v>
                </c:pt>
                <c:pt idx="93">
                  <c:v>39355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39599</c:v>
                </c:pt>
                <c:pt idx="102">
                  <c:v>39629</c:v>
                </c:pt>
                <c:pt idx="103">
                  <c:v>39660</c:v>
                </c:pt>
                <c:pt idx="104">
                  <c:v>39691</c:v>
                </c:pt>
                <c:pt idx="105">
                  <c:v>39721</c:v>
                </c:pt>
                <c:pt idx="106">
                  <c:v>39752</c:v>
                </c:pt>
                <c:pt idx="107">
                  <c:v>39782</c:v>
                </c:pt>
                <c:pt idx="108">
                  <c:v>39813</c:v>
                </c:pt>
                <c:pt idx="109">
                  <c:v>39844</c:v>
                </c:pt>
                <c:pt idx="110">
                  <c:v>39872</c:v>
                </c:pt>
                <c:pt idx="111">
                  <c:v>39903</c:v>
                </c:pt>
                <c:pt idx="112">
                  <c:v>39933</c:v>
                </c:pt>
                <c:pt idx="113">
                  <c:v>39964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40117</c:v>
                </c:pt>
                <c:pt idx="119">
                  <c:v>40147</c:v>
                </c:pt>
                <c:pt idx="120">
                  <c:v>40178</c:v>
                </c:pt>
                <c:pt idx="121">
                  <c:v>40209</c:v>
                </c:pt>
                <c:pt idx="122">
                  <c:v>40237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40390</c:v>
                </c:pt>
                <c:pt idx="128">
                  <c:v>40421</c:v>
                </c:pt>
                <c:pt idx="129">
                  <c:v>40451</c:v>
                </c:pt>
                <c:pt idx="130">
                  <c:v>40482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40663</c:v>
                </c:pt>
                <c:pt idx="137">
                  <c:v>40694</c:v>
                </c:pt>
                <c:pt idx="138">
                  <c:v>40724</c:v>
                </c:pt>
                <c:pt idx="139">
                  <c:v>40755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40908</c:v>
                </c:pt>
                <c:pt idx="145">
                  <c:v>40939</c:v>
                </c:pt>
                <c:pt idx="146">
                  <c:v>40968</c:v>
                </c:pt>
                <c:pt idx="147">
                  <c:v>40999</c:v>
                </c:pt>
                <c:pt idx="148">
                  <c:v>41029</c:v>
                </c:pt>
                <c:pt idx="149">
                  <c:v>41060</c:v>
                </c:pt>
                <c:pt idx="150">
                  <c:v>41090</c:v>
                </c:pt>
                <c:pt idx="151">
                  <c:v>41121</c:v>
                </c:pt>
                <c:pt idx="152">
                  <c:v>41152</c:v>
                </c:pt>
                <c:pt idx="153">
                  <c:v>41182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41364</c:v>
                </c:pt>
                <c:pt idx="160">
                  <c:v>41394</c:v>
                </c:pt>
                <c:pt idx="161">
                  <c:v>41425</c:v>
                </c:pt>
                <c:pt idx="162">
                  <c:v>41455</c:v>
                </c:pt>
                <c:pt idx="163">
                  <c:v>41486</c:v>
                </c:pt>
                <c:pt idx="164">
                  <c:v>41517</c:v>
                </c:pt>
                <c:pt idx="165">
                  <c:v>41547</c:v>
                </c:pt>
                <c:pt idx="166">
                  <c:v>41578</c:v>
                </c:pt>
                <c:pt idx="167">
                  <c:v>41608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41790</c:v>
                </c:pt>
                <c:pt idx="174">
                  <c:v>41820</c:v>
                </c:pt>
                <c:pt idx="175">
                  <c:v>41851</c:v>
                </c:pt>
                <c:pt idx="176">
                  <c:v>41882</c:v>
                </c:pt>
                <c:pt idx="177">
                  <c:v>41912</c:v>
                </c:pt>
                <c:pt idx="178">
                  <c:v>41943</c:v>
                </c:pt>
                <c:pt idx="179">
                  <c:v>41973</c:v>
                </c:pt>
                <c:pt idx="180">
                  <c:v>42004</c:v>
                </c:pt>
                <c:pt idx="181">
                  <c:v>42035</c:v>
                </c:pt>
                <c:pt idx="182">
                  <c:v>42063</c:v>
                </c:pt>
                <c:pt idx="183">
                  <c:v>42094</c:v>
                </c:pt>
                <c:pt idx="184">
                  <c:v>42124</c:v>
                </c:pt>
                <c:pt idx="185">
                  <c:v>42155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42308</c:v>
                </c:pt>
                <c:pt idx="191">
                  <c:v>42338</c:v>
                </c:pt>
                <c:pt idx="192">
                  <c:v>42369</c:v>
                </c:pt>
                <c:pt idx="193">
                  <c:v>42400</c:v>
                </c:pt>
                <c:pt idx="194">
                  <c:v>42429</c:v>
                </c:pt>
                <c:pt idx="195">
                  <c:v>42460</c:v>
                </c:pt>
                <c:pt idx="196">
                  <c:v>42490</c:v>
                </c:pt>
                <c:pt idx="197">
                  <c:v>42521</c:v>
                </c:pt>
                <c:pt idx="198">
                  <c:v>42551</c:v>
                </c:pt>
                <c:pt idx="199">
                  <c:v>42582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42735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42855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43008</c:v>
                </c:pt>
                <c:pt idx="214">
                  <c:v>43039</c:v>
                </c:pt>
                <c:pt idx="215">
                  <c:v>43069</c:v>
                </c:pt>
                <c:pt idx="216">
                  <c:v>43100</c:v>
                </c:pt>
                <c:pt idx="217">
                  <c:v>43131</c:v>
                </c:pt>
                <c:pt idx="218">
                  <c:v>43159</c:v>
                </c:pt>
                <c:pt idx="219">
                  <c:v>43190</c:v>
                </c:pt>
                <c:pt idx="220">
                  <c:v>43220</c:v>
                </c:pt>
                <c:pt idx="221">
                  <c:v>43251</c:v>
                </c:pt>
                <c:pt idx="222">
                  <c:v>43281</c:v>
                </c:pt>
                <c:pt idx="223">
                  <c:v>43312</c:v>
                </c:pt>
                <c:pt idx="224">
                  <c:v>43343</c:v>
                </c:pt>
                <c:pt idx="225">
                  <c:v>43373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43555</c:v>
                </c:pt>
                <c:pt idx="232">
                  <c:v>43585</c:v>
                </c:pt>
                <c:pt idx="233">
                  <c:v>43616</c:v>
                </c:pt>
                <c:pt idx="234">
                  <c:v>43646</c:v>
                </c:pt>
                <c:pt idx="235">
                  <c:v>43677</c:v>
                </c:pt>
                <c:pt idx="236">
                  <c:v>43708</c:v>
                </c:pt>
                <c:pt idx="237">
                  <c:v>43738</c:v>
                </c:pt>
                <c:pt idx="238">
                  <c:v>43769</c:v>
                </c:pt>
                <c:pt idx="239">
                  <c:v>43799</c:v>
                </c:pt>
                <c:pt idx="240">
                  <c:v>43830</c:v>
                </c:pt>
                <c:pt idx="241">
                  <c:v>43861</c:v>
                </c:pt>
                <c:pt idx="242">
                  <c:v>43890</c:v>
                </c:pt>
                <c:pt idx="243">
                  <c:v>43921</c:v>
                </c:pt>
                <c:pt idx="244">
                  <c:v>43951</c:v>
                </c:pt>
                <c:pt idx="245">
                  <c:v>43982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44135</c:v>
                </c:pt>
                <c:pt idx="251">
                  <c:v>44165</c:v>
                </c:pt>
                <c:pt idx="252">
                  <c:v>44196</c:v>
                </c:pt>
                <c:pt idx="253">
                  <c:v>44227</c:v>
                </c:pt>
                <c:pt idx="254">
                  <c:v>44255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44408</c:v>
                </c:pt>
                <c:pt idx="260">
                  <c:v>44439</c:v>
                </c:pt>
                <c:pt idx="261">
                  <c:v>44469</c:v>
                </c:pt>
                <c:pt idx="262">
                  <c:v>44500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44681</c:v>
                </c:pt>
                <c:pt idx="269">
                  <c:v>44712</c:v>
                </c:pt>
                <c:pt idx="270">
                  <c:v>44742</c:v>
                </c:pt>
                <c:pt idx="271">
                  <c:v>44773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44926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  <c:pt idx="280">
                  <c:v>45046</c:v>
                </c:pt>
                <c:pt idx="281">
                  <c:v>45077</c:v>
                </c:pt>
                <c:pt idx="282">
                  <c:v>45107</c:v>
                </c:pt>
                <c:pt idx="283">
                  <c:v>45138</c:v>
                </c:pt>
                <c:pt idx="284">
                  <c:v>45169</c:v>
                </c:pt>
                <c:pt idx="285">
                  <c:v>45199</c:v>
                </c:pt>
                <c:pt idx="286">
                  <c:v>45230</c:v>
                </c:pt>
                <c:pt idx="287">
                  <c:v>45260</c:v>
                </c:pt>
                <c:pt idx="288">
                  <c:v>45291</c:v>
                </c:pt>
                <c:pt idx="289">
                  <c:v>45322</c:v>
                </c:pt>
                <c:pt idx="290">
                  <c:v>45351</c:v>
                </c:pt>
                <c:pt idx="291">
                  <c:v>45382</c:v>
                </c:pt>
                <c:pt idx="292">
                  <c:v>45412</c:v>
                </c:pt>
                <c:pt idx="293">
                  <c:v>45443</c:v>
                </c:pt>
                <c:pt idx="294">
                  <c:v>45473</c:v>
                </c:pt>
              </c:numCache>
            </c:numRef>
          </c:cat>
          <c:val>
            <c:numRef>
              <c:f>'(5)아파트가격2'!$B$14:$B$308</c:f>
              <c:numCache>
                <c:formatCode>0.0%</c:formatCode>
                <c:ptCount val="295"/>
                <c:pt idx="0">
                  <c:v>0.12499999999999911</c:v>
                </c:pt>
                <c:pt idx="1">
                  <c:v>0.10362694300518127</c:v>
                </c:pt>
                <c:pt idx="2">
                  <c:v>0.11558307533539591</c:v>
                </c:pt>
                <c:pt idx="3">
                  <c:v>0.11782786885245811</c:v>
                </c:pt>
                <c:pt idx="4">
                  <c:v>0.11213047910295493</c:v>
                </c:pt>
                <c:pt idx="5">
                  <c:v>0.10212335692618746</c:v>
                </c:pt>
                <c:pt idx="6">
                  <c:v>9.4377510040160262E-2</c:v>
                </c:pt>
                <c:pt idx="7">
                  <c:v>8.6956521739130155E-2</c:v>
                </c:pt>
                <c:pt idx="8">
                  <c:v>6.8599033816424626E-2</c:v>
                </c:pt>
                <c:pt idx="9">
                  <c:v>5.5977229601517964E-2</c:v>
                </c:pt>
                <c:pt idx="10">
                  <c:v>6.2678062678062973E-2</c:v>
                </c:pt>
                <c:pt idx="11">
                  <c:v>5.9160305343511244E-2</c:v>
                </c:pt>
                <c:pt idx="12">
                  <c:v>4.1785375118708501E-2</c:v>
                </c:pt>
                <c:pt idx="13">
                  <c:v>3.0985915492957039E-2</c:v>
                </c:pt>
                <c:pt idx="14">
                  <c:v>2.7752081406105855E-2</c:v>
                </c:pt>
                <c:pt idx="15">
                  <c:v>2.749770852429001E-2</c:v>
                </c:pt>
                <c:pt idx="16">
                  <c:v>3.8496791934005792E-2</c:v>
                </c:pt>
                <c:pt idx="17">
                  <c:v>5.504587155963292E-2</c:v>
                </c:pt>
                <c:pt idx="18">
                  <c:v>7.7981651376147321E-2</c:v>
                </c:pt>
                <c:pt idx="19">
                  <c:v>9.818181818181837E-2</c:v>
                </c:pt>
                <c:pt idx="20">
                  <c:v>0.13381555153707114</c:v>
                </c:pt>
                <c:pt idx="21">
                  <c:v>0.14645103324348607</c:v>
                </c:pt>
                <c:pt idx="22">
                  <c:v>0.1420911528150135</c:v>
                </c:pt>
                <c:pt idx="23">
                  <c:v>0.15405405405405448</c:v>
                </c:pt>
                <c:pt idx="24">
                  <c:v>0.19325432999088465</c:v>
                </c:pt>
                <c:pt idx="25">
                  <c:v>0.26958105646630282</c:v>
                </c:pt>
                <c:pt idx="26">
                  <c:v>0.30963096309630989</c:v>
                </c:pt>
                <c:pt idx="27">
                  <c:v>0.34344335414808169</c:v>
                </c:pt>
                <c:pt idx="28">
                  <c:v>0.34157105030891399</c:v>
                </c:pt>
                <c:pt idx="29">
                  <c:v>0.32869565217391283</c:v>
                </c:pt>
                <c:pt idx="30">
                  <c:v>0.31063829787233921</c:v>
                </c:pt>
                <c:pt idx="31">
                  <c:v>0.30794701986754869</c:v>
                </c:pt>
                <c:pt idx="32">
                  <c:v>0.30781499202551776</c:v>
                </c:pt>
                <c:pt idx="33">
                  <c:v>0.34796238244514099</c:v>
                </c:pt>
                <c:pt idx="34">
                  <c:v>0.34663536776212833</c:v>
                </c:pt>
                <c:pt idx="35">
                  <c:v>0.33567525370804052</c:v>
                </c:pt>
                <c:pt idx="36">
                  <c:v>0.3078686019862491</c:v>
                </c:pt>
                <c:pt idx="37">
                  <c:v>0.20803443328550975</c:v>
                </c:pt>
                <c:pt idx="38">
                  <c:v>0.16082474226804133</c:v>
                </c:pt>
                <c:pt idx="39">
                  <c:v>0.12815405046480799</c:v>
                </c:pt>
                <c:pt idx="40">
                  <c:v>0.13881578947368456</c:v>
                </c:pt>
                <c:pt idx="41">
                  <c:v>0.16164921465968662</c:v>
                </c:pt>
                <c:pt idx="42">
                  <c:v>0.16298701298701412</c:v>
                </c:pt>
                <c:pt idx="43">
                  <c:v>0.1407435104994601</c:v>
                </c:pt>
                <c:pt idx="44">
                  <c:v>0.11212606285992632</c:v>
                </c:pt>
                <c:pt idx="45">
                  <c:v>8.6730654705502674E-2</c:v>
                </c:pt>
                <c:pt idx="46">
                  <c:v>0.11315524228791962</c:v>
                </c:pt>
                <c:pt idx="47">
                  <c:v>0.11141599553759285</c:v>
                </c:pt>
                <c:pt idx="48">
                  <c:v>0.10181570088950087</c:v>
                </c:pt>
                <c:pt idx="49">
                  <c:v>0.11682890309394645</c:v>
                </c:pt>
                <c:pt idx="50">
                  <c:v>0.12105644675714955</c:v>
                </c:pt>
                <c:pt idx="51">
                  <c:v>0.12069263741930136</c:v>
                </c:pt>
                <c:pt idx="52">
                  <c:v>0.10804812194419688</c:v>
                </c:pt>
                <c:pt idx="53">
                  <c:v>8.2309700685681664E-2</c:v>
                </c:pt>
                <c:pt idx="54">
                  <c:v>7.018872038578805E-2</c:v>
                </c:pt>
                <c:pt idx="55">
                  <c:v>5.9411065220832393E-2</c:v>
                </c:pt>
                <c:pt idx="56">
                  <c:v>4.0601725727670512E-2</c:v>
                </c:pt>
                <c:pt idx="57">
                  <c:v>1.2099800597172639E-2</c:v>
                </c:pt>
                <c:pt idx="58">
                  <c:v>-1.6499911290006941E-2</c:v>
                </c:pt>
                <c:pt idx="59">
                  <c:v>-1.431199188269594E-2</c:v>
                </c:pt>
                <c:pt idx="60">
                  <c:v>-1.0175712523197933E-2</c:v>
                </c:pt>
                <c:pt idx="61">
                  <c:v>-1.0290306985492825E-2</c:v>
                </c:pt>
                <c:pt idx="62">
                  <c:v>-6.6530873678775082E-3</c:v>
                </c:pt>
                <c:pt idx="63">
                  <c:v>-7.1989630402006233E-3</c:v>
                </c:pt>
                <c:pt idx="64">
                  <c:v>-2.9496298657298858E-3</c:v>
                </c:pt>
                <c:pt idx="65">
                  <c:v>5.1455172111158909E-3</c:v>
                </c:pt>
                <c:pt idx="66">
                  <c:v>2.9648219783382279E-2</c:v>
                </c:pt>
                <c:pt idx="67">
                  <c:v>5.3537898213759982E-2</c:v>
                </c:pt>
                <c:pt idx="68">
                  <c:v>6.4660963369507662E-2</c:v>
                </c:pt>
                <c:pt idx="69">
                  <c:v>6.9979355339362392E-2</c:v>
                </c:pt>
                <c:pt idx="70">
                  <c:v>7.2432197314470148E-2</c:v>
                </c:pt>
                <c:pt idx="71">
                  <c:v>8.0612068044620955E-2</c:v>
                </c:pt>
                <c:pt idx="72">
                  <c:v>9.0774065395888837E-2</c:v>
                </c:pt>
                <c:pt idx="73">
                  <c:v>0.10430962571149971</c:v>
                </c:pt>
                <c:pt idx="74">
                  <c:v>0.10510743202021211</c:v>
                </c:pt>
                <c:pt idx="75">
                  <c:v>0.11898305846477952</c:v>
                </c:pt>
                <c:pt idx="76">
                  <c:v>0.13108886776678741</c:v>
                </c:pt>
                <c:pt idx="77">
                  <c:v>0.1426374354596196</c:v>
                </c:pt>
                <c:pt idx="78">
                  <c:v>0.12513612909156135</c:v>
                </c:pt>
                <c:pt idx="79">
                  <c:v>0.10674855275782313</c:v>
                </c:pt>
                <c:pt idx="80">
                  <c:v>0.10464242326273054</c:v>
                </c:pt>
                <c:pt idx="81">
                  <c:v>0.10950729164060391</c:v>
                </c:pt>
                <c:pt idx="82">
                  <c:v>0.13599338460543708</c:v>
                </c:pt>
                <c:pt idx="83">
                  <c:v>0.20379442330732567</c:v>
                </c:pt>
                <c:pt idx="84">
                  <c:v>0.24114251805264453</c:v>
                </c:pt>
                <c:pt idx="85">
                  <c:v>0.25139194135973919</c:v>
                </c:pt>
                <c:pt idx="86">
                  <c:v>0.24135830663587199</c:v>
                </c:pt>
                <c:pt idx="87">
                  <c:v>0.22179720418766591</c:v>
                </c:pt>
                <c:pt idx="88">
                  <c:v>0.1946967157907793</c:v>
                </c:pt>
                <c:pt idx="89">
                  <c:v>0.16886102989586305</c:v>
                </c:pt>
                <c:pt idx="90">
                  <c:v>0.16207359892380091</c:v>
                </c:pt>
                <c:pt idx="91">
                  <c:v>0.16247629256997453</c:v>
                </c:pt>
                <c:pt idx="92">
                  <c:v>0.16194672530101362</c:v>
                </c:pt>
                <c:pt idx="93">
                  <c:v>0.1573726438489842</c:v>
                </c:pt>
                <c:pt idx="94">
                  <c:v>0.13532014394826186</c:v>
                </c:pt>
                <c:pt idx="95">
                  <c:v>7.2146660777384852E-2</c:v>
                </c:pt>
                <c:pt idx="96">
                  <c:v>3.5666482083208439E-2</c:v>
                </c:pt>
                <c:pt idx="97">
                  <c:v>2.2631209044884137E-2</c:v>
                </c:pt>
                <c:pt idx="98">
                  <c:v>2.4968085141673146E-2</c:v>
                </c:pt>
                <c:pt idx="99">
                  <c:v>3.7465928134954529E-2</c:v>
                </c:pt>
                <c:pt idx="100">
                  <c:v>5.8047912820560876E-2</c:v>
                </c:pt>
                <c:pt idx="101">
                  <c:v>6.9134658597054255E-2</c:v>
                </c:pt>
                <c:pt idx="102">
                  <c:v>7.4039528444439506E-2</c:v>
                </c:pt>
                <c:pt idx="103">
                  <c:v>7.3412938201377953E-2</c:v>
                </c:pt>
                <c:pt idx="104">
                  <c:v>7.1083884154258481E-2</c:v>
                </c:pt>
                <c:pt idx="105">
                  <c:v>6.8914028686416717E-2</c:v>
                </c:pt>
                <c:pt idx="106">
                  <c:v>6.2927610956131197E-2</c:v>
                </c:pt>
                <c:pt idx="107">
                  <c:v>5.0644179161885461E-2</c:v>
                </c:pt>
                <c:pt idx="108">
                  <c:v>3.1997780679529075E-2</c:v>
                </c:pt>
                <c:pt idx="109">
                  <c:v>1.7637828846845061E-2</c:v>
                </c:pt>
                <c:pt idx="110">
                  <c:v>1.0482102825599027E-2</c:v>
                </c:pt>
                <c:pt idx="111">
                  <c:v>-5.8375748937409266E-3</c:v>
                </c:pt>
                <c:pt idx="112">
                  <c:v>-2.1672562330016798E-2</c:v>
                </c:pt>
                <c:pt idx="113">
                  <c:v>-2.8189127066729269E-2</c:v>
                </c:pt>
                <c:pt idx="114">
                  <c:v>-2.8326448356697176E-2</c:v>
                </c:pt>
                <c:pt idx="115">
                  <c:v>-2.2152800910901105E-2</c:v>
                </c:pt>
                <c:pt idx="116">
                  <c:v>-1.7074302162250365E-2</c:v>
                </c:pt>
                <c:pt idx="117">
                  <c:v>-5.5835529015860752E-3</c:v>
                </c:pt>
                <c:pt idx="118">
                  <c:v>9.2427827520258354E-4</c:v>
                </c:pt>
                <c:pt idx="119">
                  <c:v>9.2315882314235598E-3</c:v>
                </c:pt>
                <c:pt idx="120">
                  <c:v>2.5755353081499344E-2</c:v>
                </c:pt>
                <c:pt idx="121">
                  <c:v>3.6148054833413434E-2</c:v>
                </c:pt>
                <c:pt idx="122">
                  <c:v>4.0683636273247226E-2</c:v>
                </c:pt>
                <c:pt idx="123">
                  <c:v>4.3120299155863906E-2</c:v>
                </c:pt>
                <c:pt idx="124">
                  <c:v>3.7683745429593296E-2</c:v>
                </c:pt>
                <c:pt idx="125">
                  <c:v>3.2120359796171449E-2</c:v>
                </c:pt>
                <c:pt idx="126">
                  <c:v>2.1195609951849548E-2</c:v>
                </c:pt>
                <c:pt idx="127">
                  <c:v>6.9695396623092876E-3</c:v>
                </c:pt>
                <c:pt idx="128">
                  <c:v>-2.7049658837702273E-3</c:v>
                </c:pt>
                <c:pt idx="129">
                  <c:v>-1.6889248961803216E-2</c:v>
                </c:pt>
                <c:pt idx="130">
                  <c:v>-2.2116818789803205E-2</c:v>
                </c:pt>
                <c:pt idx="131">
                  <c:v>-2.2892692079938048E-2</c:v>
                </c:pt>
                <c:pt idx="132">
                  <c:v>-2.1937402983887688E-2</c:v>
                </c:pt>
                <c:pt idx="133">
                  <c:v>-2.1281630483272251E-2</c:v>
                </c:pt>
                <c:pt idx="134">
                  <c:v>-2.0959855424586782E-2</c:v>
                </c:pt>
                <c:pt idx="135">
                  <c:v>-1.9333950910110476E-2</c:v>
                </c:pt>
                <c:pt idx="136">
                  <c:v>-1.7580346012785131E-2</c:v>
                </c:pt>
                <c:pt idx="137">
                  <c:v>-1.4811621020073606E-2</c:v>
                </c:pt>
                <c:pt idx="138">
                  <c:v>-1.0374175553442777E-2</c:v>
                </c:pt>
                <c:pt idx="139">
                  <c:v>-6.7613074422677721E-3</c:v>
                </c:pt>
                <c:pt idx="140">
                  <c:v>-3.3197148855498293E-3</c:v>
                </c:pt>
                <c:pt idx="141">
                  <c:v>-1.8690171757705931E-3</c:v>
                </c:pt>
                <c:pt idx="142">
                  <c:v>-1.3127167083524238E-3</c:v>
                </c:pt>
                <c:pt idx="143">
                  <c:v>-2.1128414633346804E-3</c:v>
                </c:pt>
                <c:pt idx="144">
                  <c:v>-4.4104713945665175E-3</c:v>
                </c:pt>
                <c:pt idx="145">
                  <c:v>-7.574186725377352E-3</c:v>
                </c:pt>
                <c:pt idx="146">
                  <c:v>-1.1927558972233077E-2</c:v>
                </c:pt>
                <c:pt idx="147">
                  <c:v>-1.5815851098830658E-2</c:v>
                </c:pt>
                <c:pt idx="148">
                  <c:v>-2.0149467567311397E-2</c:v>
                </c:pt>
                <c:pt idx="149">
                  <c:v>-2.1900716239416251E-2</c:v>
                </c:pt>
                <c:pt idx="150">
                  <c:v>-2.3757797695226457E-2</c:v>
                </c:pt>
                <c:pt idx="151">
                  <c:v>-2.7426833778645188E-2</c:v>
                </c:pt>
                <c:pt idx="152">
                  <c:v>-3.0925950464120167E-2</c:v>
                </c:pt>
                <c:pt idx="153">
                  <c:v>-3.613924319059536E-2</c:v>
                </c:pt>
                <c:pt idx="154">
                  <c:v>-4.0755804040121579E-2</c:v>
                </c:pt>
                <c:pt idx="155">
                  <c:v>-4.2823280043764123E-2</c:v>
                </c:pt>
                <c:pt idx="156">
                  <c:v>-4.4794786098598882E-2</c:v>
                </c:pt>
                <c:pt idx="157">
                  <c:v>-4.6820771438608966E-2</c:v>
                </c:pt>
                <c:pt idx="158">
                  <c:v>-4.7992608227247602E-2</c:v>
                </c:pt>
                <c:pt idx="159">
                  <c:v>-4.8077292801933957E-2</c:v>
                </c:pt>
                <c:pt idx="160">
                  <c:v>-4.5140898168103183E-2</c:v>
                </c:pt>
                <c:pt idx="161">
                  <c:v>-4.3146781443681892E-2</c:v>
                </c:pt>
                <c:pt idx="162">
                  <c:v>-4.2200119831841909E-2</c:v>
                </c:pt>
                <c:pt idx="163">
                  <c:v>-4.0218716765054396E-2</c:v>
                </c:pt>
                <c:pt idx="164">
                  <c:v>-3.8469498943800251E-2</c:v>
                </c:pt>
                <c:pt idx="165">
                  <c:v>-3.2711668175511854E-2</c:v>
                </c:pt>
                <c:pt idx="166">
                  <c:v>-2.5895425982209841E-2</c:v>
                </c:pt>
                <c:pt idx="167">
                  <c:v>-2.1929333858893507E-2</c:v>
                </c:pt>
                <c:pt idx="168">
                  <c:v>-1.8360525483529511E-2</c:v>
                </c:pt>
                <c:pt idx="169">
                  <c:v>-1.4351627918874343E-2</c:v>
                </c:pt>
                <c:pt idx="170">
                  <c:v>-1.0501233684301003E-2</c:v>
                </c:pt>
                <c:pt idx="171">
                  <c:v>-5.6336252577176005E-3</c:v>
                </c:pt>
                <c:pt idx="172">
                  <c:v>-3.5670166254946345E-3</c:v>
                </c:pt>
                <c:pt idx="173">
                  <c:v>-3.3463412331844467E-3</c:v>
                </c:pt>
                <c:pt idx="174">
                  <c:v>-2.2511564256949557E-3</c:v>
                </c:pt>
                <c:pt idx="175">
                  <c:v>1.0026789685517734E-3</c:v>
                </c:pt>
                <c:pt idx="176">
                  <c:v>4.1888562934682128E-3</c:v>
                </c:pt>
                <c:pt idx="177">
                  <c:v>7.8148783184159853E-3</c:v>
                </c:pt>
                <c:pt idx="178">
                  <c:v>9.8095616722413403E-3</c:v>
                </c:pt>
                <c:pt idx="179">
                  <c:v>1.0730060374006367E-2</c:v>
                </c:pt>
                <c:pt idx="180">
                  <c:v>1.0912647528532826E-2</c:v>
                </c:pt>
                <c:pt idx="181">
                  <c:v>1.1437264056260332E-2</c:v>
                </c:pt>
                <c:pt idx="182">
                  <c:v>1.2086218501258683E-2</c:v>
                </c:pt>
                <c:pt idx="183">
                  <c:v>1.4523559718403467E-2</c:v>
                </c:pt>
                <c:pt idx="184">
                  <c:v>1.9267376465380126E-2</c:v>
                </c:pt>
                <c:pt idx="185">
                  <c:v>2.3562500355631455E-2</c:v>
                </c:pt>
                <c:pt idx="186">
                  <c:v>2.9643006654265447E-2</c:v>
                </c:pt>
                <c:pt idx="187">
                  <c:v>3.4521867557282482E-2</c:v>
                </c:pt>
                <c:pt idx="188">
                  <c:v>3.9905410402640396E-2</c:v>
                </c:pt>
                <c:pt idx="189">
                  <c:v>4.4285600491807964E-2</c:v>
                </c:pt>
                <c:pt idx="190">
                  <c:v>4.6393777372682576E-2</c:v>
                </c:pt>
                <c:pt idx="191">
                  <c:v>5.2437698853834647E-2</c:v>
                </c:pt>
                <c:pt idx="192">
                  <c:v>5.5609059626285706E-2</c:v>
                </c:pt>
                <c:pt idx="193">
                  <c:v>5.591056728176147E-2</c:v>
                </c:pt>
                <c:pt idx="194">
                  <c:v>5.5439180818334099E-2</c:v>
                </c:pt>
                <c:pt idx="195">
                  <c:v>5.1194135677533614E-2</c:v>
                </c:pt>
                <c:pt idx="196">
                  <c:v>4.6696673814392575E-2</c:v>
                </c:pt>
                <c:pt idx="197">
                  <c:v>4.5550546251291957E-2</c:v>
                </c:pt>
                <c:pt idx="198">
                  <c:v>4.4553786603725998E-2</c:v>
                </c:pt>
                <c:pt idx="199">
                  <c:v>4.5343818252935986E-2</c:v>
                </c:pt>
                <c:pt idx="200">
                  <c:v>4.5443992466435823E-2</c:v>
                </c:pt>
                <c:pt idx="201">
                  <c:v>4.2363071863250612E-2</c:v>
                </c:pt>
                <c:pt idx="202">
                  <c:v>4.4676708161822676E-2</c:v>
                </c:pt>
                <c:pt idx="203">
                  <c:v>4.4477533378650236E-2</c:v>
                </c:pt>
                <c:pt idx="204">
                  <c:v>4.2207618210980291E-2</c:v>
                </c:pt>
                <c:pt idx="205">
                  <c:v>4.1322480162279129E-2</c:v>
                </c:pt>
                <c:pt idx="206">
                  <c:v>4.0188724164986533E-2</c:v>
                </c:pt>
                <c:pt idx="207">
                  <c:v>4.0490799479849571E-2</c:v>
                </c:pt>
                <c:pt idx="208">
                  <c:v>4.0689503256388759E-2</c:v>
                </c:pt>
                <c:pt idx="209">
                  <c:v>4.0072750441596527E-2</c:v>
                </c:pt>
                <c:pt idx="210">
                  <c:v>4.4778481733211972E-2</c:v>
                </c:pt>
                <c:pt idx="211">
                  <c:v>4.8055044420045379E-2</c:v>
                </c:pt>
                <c:pt idx="212">
                  <c:v>5.3165918587768424E-2</c:v>
                </c:pt>
                <c:pt idx="213">
                  <c:v>5.0164744919358739E-2</c:v>
                </c:pt>
                <c:pt idx="214">
                  <c:v>4.7335796276574138E-2</c:v>
                </c:pt>
                <c:pt idx="215">
                  <c:v>4.6914322713546674E-2</c:v>
                </c:pt>
                <c:pt idx="216">
                  <c:v>5.2788435622798113E-2</c:v>
                </c:pt>
                <c:pt idx="217">
                  <c:v>6.4314894404340794E-2</c:v>
                </c:pt>
                <c:pt idx="218">
                  <c:v>7.4394842679015749E-2</c:v>
                </c:pt>
                <c:pt idx="219">
                  <c:v>8.6782718915248802E-2</c:v>
                </c:pt>
                <c:pt idx="220">
                  <c:v>9.4100943191664399E-2</c:v>
                </c:pt>
                <c:pt idx="221">
                  <c:v>9.6048712287466698E-2</c:v>
                </c:pt>
                <c:pt idx="222">
                  <c:v>9.1006011511692853E-2</c:v>
                </c:pt>
                <c:pt idx="223">
                  <c:v>8.7432270841414583E-2</c:v>
                </c:pt>
                <c:pt idx="224">
                  <c:v>8.8693091840770677E-2</c:v>
                </c:pt>
                <c:pt idx="225">
                  <c:v>0.12875768442388047</c:v>
                </c:pt>
                <c:pt idx="226">
                  <c:v>0.14440323466544291</c:v>
                </c:pt>
                <c:pt idx="227">
                  <c:v>0.14184823036296135</c:v>
                </c:pt>
                <c:pt idx="228">
                  <c:v>0.13558418462223165</c:v>
                </c:pt>
                <c:pt idx="229">
                  <c:v>0.1228162851597121</c:v>
                </c:pt>
                <c:pt idx="230">
                  <c:v>0.11083395602944601</c:v>
                </c:pt>
                <c:pt idx="231">
                  <c:v>9.5220272843877574E-2</c:v>
                </c:pt>
                <c:pt idx="232">
                  <c:v>8.4833046448300697E-2</c:v>
                </c:pt>
                <c:pt idx="233">
                  <c:v>7.9872286843456264E-2</c:v>
                </c:pt>
                <c:pt idx="234">
                  <c:v>7.4866904054427197E-2</c:v>
                </c:pt>
                <c:pt idx="235">
                  <c:v>7.3169548714917765E-2</c:v>
                </c:pt>
                <c:pt idx="236">
                  <c:v>6.5055351567053998E-2</c:v>
                </c:pt>
                <c:pt idx="237">
                  <c:v>3.0310041235031226E-2</c:v>
                </c:pt>
                <c:pt idx="238">
                  <c:v>1.7565439397228211E-2</c:v>
                </c:pt>
                <c:pt idx="239">
                  <c:v>1.9264267986688788E-2</c:v>
                </c:pt>
                <c:pt idx="240">
                  <c:v>2.9057230302197201E-2</c:v>
                </c:pt>
                <c:pt idx="241">
                  <c:v>3.60551723756799E-2</c:v>
                </c:pt>
                <c:pt idx="242">
                  <c:v>4.2348502241465358E-2</c:v>
                </c:pt>
                <c:pt idx="243">
                  <c:v>5.1755783789509291E-2</c:v>
                </c:pt>
                <c:pt idx="244">
                  <c:v>5.489782121704434E-2</c:v>
                </c:pt>
                <c:pt idx="245">
                  <c:v>5.553106109889927E-2</c:v>
                </c:pt>
                <c:pt idx="246">
                  <c:v>6.1804491057950939E-2</c:v>
                </c:pt>
                <c:pt idx="247">
                  <c:v>8.0517163274991033E-2</c:v>
                </c:pt>
                <c:pt idx="248">
                  <c:v>9.8277039686008871E-2</c:v>
                </c:pt>
                <c:pt idx="249">
                  <c:v>0.11520521924155847</c:v>
                </c:pt>
                <c:pt idx="250">
                  <c:v>0.11704558126937581</c:v>
                </c:pt>
                <c:pt idx="251">
                  <c:v>0.12789245376977898</c:v>
                </c:pt>
                <c:pt idx="252">
                  <c:v>0.13063570673669611</c:v>
                </c:pt>
                <c:pt idx="253">
                  <c:v>0.14115480696376603</c:v>
                </c:pt>
                <c:pt idx="254">
                  <c:v>0.15346763193595558</c:v>
                </c:pt>
                <c:pt idx="255">
                  <c:v>0.1603353379654775</c:v>
                </c:pt>
                <c:pt idx="256">
                  <c:v>0.16957927395507033</c:v>
                </c:pt>
                <c:pt idx="257">
                  <c:v>0.18137479345299412</c:v>
                </c:pt>
                <c:pt idx="258">
                  <c:v>0.19479319203742285</c:v>
                </c:pt>
                <c:pt idx="259">
                  <c:v>0.18477623546402056</c:v>
                </c:pt>
                <c:pt idx="260">
                  <c:v>0.17943970064488224</c:v>
                </c:pt>
                <c:pt idx="261">
                  <c:v>0.17593846023473003</c:v>
                </c:pt>
                <c:pt idx="262">
                  <c:v>0.17945929531740124</c:v>
                </c:pt>
                <c:pt idx="263">
                  <c:v>0.17388038606042233</c:v>
                </c:pt>
                <c:pt idx="264">
                  <c:v>0.16396896351760226</c:v>
                </c:pt>
                <c:pt idx="265">
                  <c:v>0.1482765163633013</c:v>
                </c:pt>
                <c:pt idx="266">
                  <c:v>0.13123848098424307</c:v>
                </c:pt>
                <c:pt idx="267">
                  <c:v>0.11698135527914122</c:v>
                </c:pt>
                <c:pt idx="268">
                  <c:v>0.10766001044716056</c:v>
                </c:pt>
                <c:pt idx="269">
                  <c:v>9.8936751306688997E-2</c:v>
                </c:pt>
                <c:pt idx="270">
                  <c:v>8.2442768842761138E-2</c:v>
                </c:pt>
                <c:pt idx="271">
                  <c:v>6.9109097971144617E-2</c:v>
                </c:pt>
                <c:pt idx="272">
                  <c:v>5.0811302602106645E-2</c:v>
                </c:pt>
                <c:pt idx="273">
                  <c:v>3.1316226777247547E-2</c:v>
                </c:pt>
                <c:pt idx="274">
                  <c:v>1.3816004900980561E-2</c:v>
                </c:pt>
                <c:pt idx="275">
                  <c:v>-1.1009431866578323E-2</c:v>
                </c:pt>
                <c:pt idx="276">
                  <c:v>-2.9648816724901272E-2</c:v>
                </c:pt>
                <c:pt idx="277">
                  <c:v>-5.2159526364000008E-2</c:v>
                </c:pt>
                <c:pt idx="278">
                  <c:v>-6.4365421213449792E-2</c:v>
                </c:pt>
                <c:pt idx="279">
                  <c:v>-7.5826241148655216E-2</c:v>
                </c:pt>
                <c:pt idx="280">
                  <c:v>-8.5786250579149681E-2</c:v>
                </c:pt>
                <c:pt idx="281">
                  <c:v>-9.5699463160083931E-2</c:v>
                </c:pt>
                <c:pt idx="282">
                  <c:v>-9.9478913421584658E-2</c:v>
                </c:pt>
                <c:pt idx="283">
                  <c:v>-0.10183518002649694</c:v>
                </c:pt>
                <c:pt idx="284">
                  <c:v>-0.10103581131681194</c:v>
                </c:pt>
                <c:pt idx="285">
                  <c:v>-9.6905208603169202E-2</c:v>
                </c:pt>
                <c:pt idx="286">
                  <c:v>-8.873064865703395E-2</c:v>
                </c:pt>
                <c:pt idx="287">
                  <c:v>-7.5292746381994791E-2</c:v>
                </c:pt>
                <c:pt idx="288">
                  <c:v>-6.2845416872142068E-2</c:v>
                </c:pt>
                <c:pt idx="289">
                  <c:v>-4.4658599762701923E-2</c:v>
                </c:pt>
                <c:pt idx="290">
                  <c:v>-3.4250038657115622E-2</c:v>
                </c:pt>
                <c:pt idx="291">
                  <c:v>-2.4259019650003766E-2</c:v>
                </c:pt>
                <c:pt idx="292">
                  <c:v>-1.6340333392592665E-2</c:v>
                </c:pt>
                <c:pt idx="293">
                  <c:v>-7.9721421851191021E-3</c:v>
                </c:pt>
                <c:pt idx="294">
                  <c:v>1.2400739442286479E-3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A2-4904-AE56-ACDDE059E993}"/>
            </c:ext>
          </c:extLst>
        </c:ser>
        <c:ser>
          <c:idx val="1"/>
          <c:order val="1"/>
          <c:tx>
            <c:strRef>
              <c:f>'(5)아파트가격2'!$C$13</c:f>
              <c:strCache>
                <c:ptCount val="1"/>
                <c:pt idx="0">
                  <c:v>전세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'(5)아파트가격2'!$A$14:$A$308</c:f>
              <c:numCache>
                <c:formatCode>yyyy\.mm</c:formatCode>
                <c:ptCount val="295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36646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36799</c:v>
                </c:pt>
                <c:pt idx="10">
                  <c:v>36830</c:v>
                </c:pt>
                <c:pt idx="11">
                  <c:v>36860</c:v>
                </c:pt>
                <c:pt idx="12">
                  <c:v>36891</c:v>
                </c:pt>
                <c:pt idx="13">
                  <c:v>36922</c:v>
                </c:pt>
                <c:pt idx="14">
                  <c:v>36950</c:v>
                </c:pt>
                <c:pt idx="15">
                  <c:v>36981</c:v>
                </c:pt>
                <c:pt idx="16">
                  <c:v>37011</c:v>
                </c:pt>
                <c:pt idx="17">
                  <c:v>37042</c:v>
                </c:pt>
                <c:pt idx="18">
                  <c:v>37072</c:v>
                </c:pt>
                <c:pt idx="19">
                  <c:v>37103</c:v>
                </c:pt>
                <c:pt idx="20">
                  <c:v>37134</c:v>
                </c:pt>
                <c:pt idx="21">
                  <c:v>37164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37346</c:v>
                </c:pt>
                <c:pt idx="28">
                  <c:v>37376</c:v>
                </c:pt>
                <c:pt idx="29">
                  <c:v>37407</c:v>
                </c:pt>
                <c:pt idx="30">
                  <c:v>37437</c:v>
                </c:pt>
                <c:pt idx="31">
                  <c:v>37468</c:v>
                </c:pt>
                <c:pt idx="32">
                  <c:v>37499</c:v>
                </c:pt>
                <c:pt idx="33">
                  <c:v>37529</c:v>
                </c:pt>
                <c:pt idx="34">
                  <c:v>37560</c:v>
                </c:pt>
                <c:pt idx="35">
                  <c:v>37590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37772</c:v>
                </c:pt>
                <c:pt idx="42">
                  <c:v>37802</c:v>
                </c:pt>
                <c:pt idx="43">
                  <c:v>37833</c:v>
                </c:pt>
                <c:pt idx="44">
                  <c:v>37864</c:v>
                </c:pt>
                <c:pt idx="45">
                  <c:v>37894</c:v>
                </c:pt>
                <c:pt idx="46">
                  <c:v>37925</c:v>
                </c:pt>
                <c:pt idx="47">
                  <c:v>37955</c:v>
                </c:pt>
                <c:pt idx="48">
                  <c:v>37986</c:v>
                </c:pt>
                <c:pt idx="49">
                  <c:v>38017</c:v>
                </c:pt>
                <c:pt idx="50">
                  <c:v>38046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38199</c:v>
                </c:pt>
                <c:pt idx="56">
                  <c:v>38230</c:v>
                </c:pt>
                <c:pt idx="57">
                  <c:v>38260</c:v>
                </c:pt>
                <c:pt idx="58">
                  <c:v>38291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38472</c:v>
                </c:pt>
                <c:pt idx="65">
                  <c:v>38503</c:v>
                </c:pt>
                <c:pt idx="66">
                  <c:v>38533</c:v>
                </c:pt>
                <c:pt idx="67">
                  <c:v>38564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38717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38837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38990</c:v>
                </c:pt>
                <c:pt idx="82">
                  <c:v>39021</c:v>
                </c:pt>
                <c:pt idx="83">
                  <c:v>39051</c:v>
                </c:pt>
                <c:pt idx="84">
                  <c:v>39082</c:v>
                </c:pt>
                <c:pt idx="85">
                  <c:v>39113</c:v>
                </c:pt>
                <c:pt idx="86">
                  <c:v>39141</c:v>
                </c:pt>
                <c:pt idx="87">
                  <c:v>39172</c:v>
                </c:pt>
                <c:pt idx="88">
                  <c:v>39202</c:v>
                </c:pt>
                <c:pt idx="89">
                  <c:v>39233</c:v>
                </c:pt>
                <c:pt idx="90">
                  <c:v>39263</c:v>
                </c:pt>
                <c:pt idx="91">
                  <c:v>39294</c:v>
                </c:pt>
                <c:pt idx="92">
                  <c:v>39325</c:v>
                </c:pt>
                <c:pt idx="93">
                  <c:v>39355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39599</c:v>
                </c:pt>
                <c:pt idx="102">
                  <c:v>39629</c:v>
                </c:pt>
                <c:pt idx="103">
                  <c:v>39660</c:v>
                </c:pt>
                <c:pt idx="104">
                  <c:v>39691</c:v>
                </c:pt>
                <c:pt idx="105">
                  <c:v>39721</c:v>
                </c:pt>
                <c:pt idx="106">
                  <c:v>39752</c:v>
                </c:pt>
                <c:pt idx="107">
                  <c:v>39782</c:v>
                </c:pt>
                <c:pt idx="108">
                  <c:v>39813</c:v>
                </c:pt>
                <c:pt idx="109">
                  <c:v>39844</c:v>
                </c:pt>
                <c:pt idx="110">
                  <c:v>39872</c:v>
                </c:pt>
                <c:pt idx="111">
                  <c:v>39903</c:v>
                </c:pt>
                <c:pt idx="112">
                  <c:v>39933</c:v>
                </c:pt>
                <c:pt idx="113">
                  <c:v>39964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40117</c:v>
                </c:pt>
                <c:pt idx="119">
                  <c:v>40147</c:v>
                </c:pt>
                <c:pt idx="120">
                  <c:v>40178</c:v>
                </c:pt>
                <c:pt idx="121">
                  <c:v>40209</c:v>
                </c:pt>
                <c:pt idx="122">
                  <c:v>40237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40390</c:v>
                </c:pt>
                <c:pt idx="128">
                  <c:v>40421</c:v>
                </c:pt>
                <c:pt idx="129">
                  <c:v>40451</c:v>
                </c:pt>
                <c:pt idx="130">
                  <c:v>40482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40663</c:v>
                </c:pt>
                <c:pt idx="137">
                  <c:v>40694</c:v>
                </c:pt>
                <c:pt idx="138">
                  <c:v>40724</c:v>
                </c:pt>
                <c:pt idx="139">
                  <c:v>40755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40908</c:v>
                </c:pt>
                <c:pt idx="145">
                  <c:v>40939</c:v>
                </c:pt>
                <c:pt idx="146">
                  <c:v>40968</c:v>
                </c:pt>
                <c:pt idx="147">
                  <c:v>40999</c:v>
                </c:pt>
                <c:pt idx="148">
                  <c:v>41029</c:v>
                </c:pt>
                <c:pt idx="149">
                  <c:v>41060</c:v>
                </c:pt>
                <c:pt idx="150">
                  <c:v>41090</c:v>
                </c:pt>
                <c:pt idx="151">
                  <c:v>41121</c:v>
                </c:pt>
                <c:pt idx="152">
                  <c:v>41152</c:v>
                </c:pt>
                <c:pt idx="153">
                  <c:v>41182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41364</c:v>
                </c:pt>
                <c:pt idx="160">
                  <c:v>41394</c:v>
                </c:pt>
                <c:pt idx="161">
                  <c:v>41425</c:v>
                </c:pt>
                <c:pt idx="162">
                  <c:v>41455</c:v>
                </c:pt>
                <c:pt idx="163">
                  <c:v>41486</c:v>
                </c:pt>
                <c:pt idx="164">
                  <c:v>41517</c:v>
                </c:pt>
                <c:pt idx="165">
                  <c:v>41547</c:v>
                </c:pt>
                <c:pt idx="166">
                  <c:v>41578</c:v>
                </c:pt>
                <c:pt idx="167">
                  <c:v>41608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41790</c:v>
                </c:pt>
                <c:pt idx="174">
                  <c:v>41820</c:v>
                </c:pt>
                <c:pt idx="175">
                  <c:v>41851</c:v>
                </c:pt>
                <c:pt idx="176">
                  <c:v>41882</c:v>
                </c:pt>
                <c:pt idx="177">
                  <c:v>41912</c:v>
                </c:pt>
                <c:pt idx="178">
                  <c:v>41943</c:v>
                </c:pt>
                <c:pt idx="179">
                  <c:v>41973</c:v>
                </c:pt>
                <c:pt idx="180">
                  <c:v>42004</c:v>
                </c:pt>
                <c:pt idx="181">
                  <c:v>42035</c:v>
                </c:pt>
                <c:pt idx="182">
                  <c:v>42063</c:v>
                </c:pt>
                <c:pt idx="183">
                  <c:v>42094</c:v>
                </c:pt>
                <c:pt idx="184">
                  <c:v>42124</c:v>
                </c:pt>
                <c:pt idx="185">
                  <c:v>42155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42308</c:v>
                </c:pt>
                <c:pt idx="191">
                  <c:v>42338</c:v>
                </c:pt>
                <c:pt idx="192">
                  <c:v>42369</c:v>
                </c:pt>
                <c:pt idx="193">
                  <c:v>42400</c:v>
                </c:pt>
                <c:pt idx="194">
                  <c:v>42429</c:v>
                </c:pt>
                <c:pt idx="195">
                  <c:v>42460</c:v>
                </c:pt>
                <c:pt idx="196">
                  <c:v>42490</c:v>
                </c:pt>
                <c:pt idx="197">
                  <c:v>42521</c:v>
                </c:pt>
                <c:pt idx="198">
                  <c:v>42551</c:v>
                </c:pt>
                <c:pt idx="199">
                  <c:v>42582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42735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42855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43008</c:v>
                </c:pt>
                <c:pt idx="214">
                  <c:v>43039</c:v>
                </c:pt>
                <c:pt idx="215">
                  <c:v>43069</c:v>
                </c:pt>
                <c:pt idx="216">
                  <c:v>43100</c:v>
                </c:pt>
                <c:pt idx="217">
                  <c:v>43131</c:v>
                </c:pt>
                <c:pt idx="218">
                  <c:v>43159</c:v>
                </c:pt>
                <c:pt idx="219">
                  <c:v>43190</c:v>
                </c:pt>
                <c:pt idx="220">
                  <c:v>43220</c:v>
                </c:pt>
                <c:pt idx="221">
                  <c:v>43251</c:v>
                </c:pt>
                <c:pt idx="222">
                  <c:v>43281</c:v>
                </c:pt>
                <c:pt idx="223">
                  <c:v>43312</c:v>
                </c:pt>
                <c:pt idx="224">
                  <c:v>43343</c:v>
                </c:pt>
                <c:pt idx="225">
                  <c:v>43373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43555</c:v>
                </c:pt>
                <c:pt idx="232">
                  <c:v>43585</c:v>
                </c:pt>
                <c:pt idx="233">
                  <c:v>43616</c:v>
                </c:pt>
                <c:pt idx="234">
                  <c:v>43646</c:v>
                </c:pt>
                <c:pt idx="235">
                  <c:v>43677</c:v>
                </c:pt>
                <c:pt idx="236">
                  <c:v>43708</c:v>
                </c:pt>
                <c:pt idx="237">
                  <c:v>43738</c:v>
                </c:pt>
                <c:pt idx="238">
                  <c:v>43769</c:v>
                </c:pt>
                <c:pt idx="239">
                  <c:v>43799</c:v>
                </c:pt>
                <c:pt idx="240">
                  <c:v>43830</c:v>
                </c:pt>
                <c:pt idx="241">
                  <c:v>43861</c:v>
                </c:pt>
                <c:pt idx="242">
                  <c:v>43890</c:v>
                </c:pt>
                <c:pt idx="243">
                  <c:v>43921</c:v>
                </c:pt>
                <c:pt idx="244">
                  <c:v>43951</c:v>
                </c:pt>
                <c:pt idx="245">
                  <c:v>43982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44135</c:v>
                </c:pt>
                <c:pt idx="251">
                  <c:v>44165</c:v>
                </c:pt>
                <c:pt idx="252">
                  <c:v>44196</c:v>
                </c:pt>
                <c:pt idx="253">
                  <c:v>44227</c:v>
                </c:pt>
                <c:pt idx="254">
                  <c:v>44255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44408</c:v>
                </c:pt>
                <c:pt idx="260">
                  <c:v>44439</c:v>
                </c:pt>
                <c:pt idx="261">
                  <c:v>44469</c:v>
                </c:pt>
                <c:pt idx="262">
                  <c:v>44500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44681</c:v>
                </c:pt>
                <c:pt idx="269">
                  <c:v>44712</c:v>
                </c:pt>
                <c:pt idx="270">
                  <c:v>44742</c:v>
                </c:pt>
                <c:pt idx="271">
                  <c:v>44773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44926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  <c:pt idx="280">
                  <c:v>45046</c:v>
                </c:pt>
                <c:pt idx="281">
                  <c:v>45077</c:v>
                </c:pt>
                <c:pt idx="282">
                  <c:v>45107</c:v>
                </c:pt>
                <c:pt idx="283">
                  <c:v>45138</c:v>
                </c:pt>
                <c:pt idx="284">
                  <c:v>45169</c:v>
                </c:pt>
                <c:pt idx="285">
                  <c:v>45199</c:v>
                </c:pt>
                <c:pt idx="286">
                  <c:v>45230</c:v>
                </c:pt>
                <c:pt idx="287">
                  <c:v>45260</c:v>
                </c:pt>
                <c:pt idx="288">
                  <c:v>45291</c:v>
                </c:pt>
                <c:pt idx="289">
                  <c:v>45322</c:v>
                </c:pt>
                <c:pt idx="290">
                  <c:v>45351</c:v>
                </c:pt>
                <c:pt idx="291">
                  <c:v>45382</c:v>
                </c:pt>
                <c:pt idx="292">
                  <c:v>45412</c:v>
                </c:pt>
                <c:pt idx="293">
                  <c:v>45443</c:v>
                </c:pt>
                <c:pt idx="294">
                  <c:v>45473</c:v>
                </c:pt>
              </c:numCache>
            </c:numRef>
          </c:cat>
          <c:val>
            <c:numRef>
              <c:f>'(5)아파트가격2'!$C$14:$C$308</c:f>
              <c:numCache>
                <c:formatCode>0.0%</c:formatCode>
                <c:ptCount val="295"/>
                <c:pt idx="0">
                  <c:v>0.32458233890214783</c:v>
                </c:pt>
                <c:pt idx="1">
                  <c:v>0.28068181818181848</c:v>
                </c:pt>
                <c:pt idx="2">
                  <c:v>0.25641025641025661</c:v>
                </c:pt>
                <c:pt idx="3">
                  <c:v>0.248190279214064</c:v>
                </c:pt>
                <c:pt idx="4">
                  <c:v>0.24012158054711241</c:v>
                </c:pt>
                <c:pt idx="5">
                  <c:v>0.22189054726368251</c:v>
                </c:pt>
                <c:pt idx="6">
                  <c:v>0.2021589793915608</c:v>
                </c:pt>
                <c:pt idx="7">
                  <c:v>0.18689788053949941</c:v>
                </c:pt>
                <c:pt idx="8">
                  <c:v>0.16558139534883787</c:v>
                </c:pt>
                <c:pt idx="9">
                  <c:v>0.14655942806076938</c:v>
                </c:pt>
                <c:pt idx="10">
                  <c:v>0.1528888888888893</c:v>
                </c:pt>
                <c:pt idx="11">
                  <c:v>0.14145031333930191</c:v>
                </c:pt>
                <c:pt idx="12">
                  <c:v>0.12072072072072126</c:v>
                </c:pt>
                <c:pt idx="13">
                  <c:v>0.11357586512866025</c:v>
                </c:pt>
                <c:pt idx="14">
                  <c:v>0.10204081632653073</c:v>
                </c:pt>
                <c:pt idx="15">
                  <c:v>0.10024855012427536</c:v>
                </c:pt>
                <c:pt idx="16">
                  <c:v>0.10947712418300681</c:v>
                </c:pt>
                <c:pt idx="17">
                  <c:v>0.12459283387622078</c:v>
                </c:pt>
                <c:pt idx="18">
                  <c:v>0.14040816326530536</c:v>
                </c:pt>
                <c:pt idx="19">
                  <c:v>0.16233766233766156</c:v>
                </c:pt>
                <c:pt idx="20">
                  <c:v>0.18355945730247392</c:v>
                </c:pt>
                <c:pt idx="21">
                  <c:v>0.19485580670303926</c:v>
                </c:pt>
                <c:pt idx="22">
                  <c:v>0.18658442559753197</c:v>
                </c:pt>
                <c:pt idx="23">
                  <c:v>0.20313725490196011</c:v>
                </c:pt>
                <c:pt idx="24">
                  <c:v>0.23392282958199262</c:v>
                </c:pt>
                <c:pt idx="25">
                  <c:v>0.26294820717131429</c:v>
                </c:pt>
                <c:pt idx="26">
                  <c:v>0.27391975308641903</c:v>
                </c:pt>
                <c:pt idx="27">
                  <c:v>0.28539156626505924</c:v>
                </c:pt>
                <c:pt idx="28">
                  <c:v>0.28055964653902699</c:v>
                </c:pt>
                <c:pt idx="29">
                  <c:v>0.25850832729905848</c:v>
                </c:pt>
                <c:pt idx="30">
                  <c:v>0.24337866857551904</c:v>
                </c:pt>
                <c:pt idx="31">
                  <c:v>0.22695530726257007</c:v>
                </c:pt>
                <c:pt idx="32">
                  <c:v>0.20768712070128004</c:v>
                </c:pt>
                <c:pt idx="33">
                  <c:v>0.17742987606001215</c:v>
                </c:pt>
                <c:pt idx="34">
                  <c:v>0.15594541910331339</c:v>
                </c:pt>
                <c:pt idx="35">
                  <c:v>0.12907431551499293</c:v>
                </c:pt>
                <c:pt idx="36">
                  <c:v>0.11400651465798028</c:v>
                </c:pt>
                <c:pt idx="37">
                  <c:v>7.5078864353311792E-2</c:v>
                </c:pt>
                <c:pt idx="38">
                  <c:v>4.0581465778316339E-2</c:v>
                </c:pt>
                <c:pt idx="39">
                  <c:v>1.5231400117164728E-2</c:v>
                </c:pt>
                <c:pt idx="40">
                  <c:v>-5.1753881541115598E-3</c:v>
                </c:pt>
                <c:pt idx="41">
                  <c:v>-1.2658227848101555E-2</c:v>
                </c:pt>
                <c:pt idx="42">
                  <c:v>-2.6482440990213241E-2</c:v>
                </c:pt>
                <c:pt idx="43">
                  <c:v>-4.6526831670448687E-2</c:v>
                </c:pt>
                <c:pt idx="44">
                  <c:v>-6.6145580233802237E-2</c:v>
                </c:pt>
                <c:pt idx="45">
                  <c:v>-6.803441450090375E-2</c:v>
                </c:pt>
                <c:pt idx="46">
                  <c:v>-5.3439419686416856E-2</c:v>
                </c:pt>
                <c:pt idx="47">
                  <c:v>-3.5259042827274323E-2</c:v>
                </c:pt>
                <c:pt idx="48">
                  <c:v>-3.2102249056163545E-2</c:v>
                </c:pt>
                <c:pt idx="49">
                  <c:v>-3.2047741073437885E-2</c:v>
                </c:pt>
                <c:pt idx="50">
                  <c:v>-3.4752726744939344E-2</c:v>
                </c:pt>
                <c:pt idx="51">
                  <c:v>-3.7456813645718512E-2</c:v>
                </c:pt>
                <c:pt idx="52">
                  <c:v>-3.5014061635030735E-2</c:v>
                </c:pt>
                <c:pt idx="53">
                  <c:v>-2.9068626511060791E-2</c:v>
                </c:pt>
                <c:pt idx="54">
                  <c:v>-2.3638858738612489E-2</c:v>
                </c:pt>
                <c:pt idx="55">
                  <c:v>-2.1283345115124641E-2</c:v>
                </c:pt>
                <c:pt idx="56">
                  <c:v>-3.0505384905069488E-2</c:v>
                </c:pt>
                <c:pt idx="57">
                  <c:v>-4.083886675512427E-2</c:v>
                </c:pt>
                <c:pt idx="58">
                  <c:v>-4.5442331824775195E-2</c:v>
                </c:pt>
                <c:pt idx="59">
                  <c:v>-4.4773996586867981E-2</c:v>
                </c:pt>
                <c:pt idx="60">
                  <c:v>-4.3887027920099464E-2</c:v>
                </c:pt>
                <c:pt idx="61">
                  <c:v>-4.6646304419066364E-2</c:v>
                </c:pt>
                <c:pt idx="62">
                  <c:v>-4.9584079411534199E-2</c:v>
                </c:pt>
                <c:pt idx="63">
                  <c:v>-5.261914350761665E-2</c:v>
                </c:pt>
                <c:pt idx="64">
                  <c:v>-5.0037171495647126E-2</c:v>
                </c:pt>
                <c:pt idx="65">
                  <c:v>-4.7370349129831735E-2</c:v>
                </c:pt>
                <c:pt idx="66">
                  <c:v>-3.4727129218944275E-2</c:v>
                </c:pt>
                <c:pt idx="67">
                  <c:v>-2.4609382593719364E-2</c:v>
                </c:pt>
                <c:pt idx="68">
                  <c:v>-7.2429658210413361E-3</c:v>
                </c:pt>
                <c:pt idx="69">
                  <c:v>1.5134589358223538E-2</c:v>
                </c:pt>
                <c:pt idx="70">
                  <c:v>3.4164628486424986E-2</c:v>
                </c:pt>
                <c:pt idx="71">
                  <c:v>4.8185927599267986E-2</c:v>
                </c:pt>
                <c:pt idx="72">
                  <c:v>6.1578162926634095E-2</c:v>
                </c:pt>
                <c:pt idx="73">
                  <c:v>7.7528348873756148E-2</c:v>
                </c:pt>
                <c:pt idx="74">
                  <c:v>8.4777665303589655E-2</c:v>
                </c:pt>
                <c:pt idx="75">
                  <c:v>9.7823686581242963E-2</c:v>
                </c:pt>
                <c:pt idx="76">
                  <c:v>0.10654045654660571</c:v>
                </c:pt>
                <c:pt idx="77">
                  <c:v>0.11276903900816415</c:v>
                </c:pt>
                <c:pt idx="78">
                  <c:v>0.11034496430205754</c:v>
                </c:pt>
                <c:pt idx="79">
                  <c:v>0.10868805677052151</c:v>
                </c:pt>
                <c:pt idx="80">
                  <c:v>0.10583378109953179</c:v>
                </c:pt>
                <c:pt idx="81">
                  <c:v>0.10011368225058592</c:v>
                </c:pt>
                <c:pt idx="82">
                  <c:v>0.1018614147827972</c:v>
                </c:pt>
                <c:pt idx="83">
                  <c:v>0.11314299121232474</c:v>
                </c:pt>
                <c:pt idx="84">
                  <c:v>0.11479147275170787</c:v>
                </c:pt>
                <c:pt idx="85">
                  <c:v>0.11252558048290884</c:v>
                </c:pt>
                <c:pt idx="86">
                  <c:v>0.10697297207981893</c:v>
                </c:pt>
                <c:pt idx="87">
                  <c:v>9.748554279849575E-2</c:v>
                </c:pt>
                <c:pt idx="88">
                  <c:v>8.9730412123726566E-2</c:v>
                </c:pt>
                <c:pt idx="89">
                  <c:v>8.2189933961232198E-2</c:v>
                </c:pt>
                <c:pt idx="90">
                  <c:v>7.9684638828108723E-2</c:v>
                </c:pt>
                <c:pt idx="91">
                  <c:v>7.836082543572509E-2</c:v>
                </c:pt>
                <c:pt idx="92">
                  <c:v>7.5732854237521963E-2</c:v>
                </c:pt>
                <c:pt idx="93">
                  <c:v>6.3589551593658644E-2</c:v>
                </c:pt>
                <c:pt idx="94">
                  <c:v>4.6923264852047675E-2</c:v>
                </c:pt>
                <c:pt idx="95">
                  <c:v>2.8697149810879674E-2</c:v>
                </c:pt>
                <c:pt idx="96">
                  <c:v>2.1864554025870842E-2</c:v>
                </c:pt>
                <c:pt idx="97">
                  <c:v>1.7258868993963006E-2</c:v>
                </c:pt>
                <c:pt idx="98">
                  <c:v>1.5927863540225351E-2</c:v>
                </c:pt>
                <c:pt idx="99">
                  <c:v>1.6753914669988434E-2</c:v>
                </c:pt>
                <c:pt idx="100">
                  <c:v>1.8786534684279266E-2</c:v>
                </c:pt>
                <c:pt idx="101">
                  <c:v>2.1211638932438825E-2</c:v>
                </c:pt>
                <c:pt idx="102">
                  <c:v>2.2001536873942129E-2</c:v>
                </c:pt>
                <c:pt idx="103">
                  <c:v>2.1946814277838067E-2</c:v>
                </c:pt>
                <c:pt idx="104">
                  <c:v>2.0349143203107767E-2</c:v>
                </c:pt>
                <c:pt idx="105">
                  <c:v>2.0477679343705368E-2</c:v>
                </c:pt>
                <c:pt idx="106">
                  <c:v>1.7610082485394418E-2</c:v>
                </c:pt>
                <c:pt idx="107">
                  <c:v>8.5186182337115834E-3</c:v>
                </c:pt>
                <c:pt idx="108">
                  <c:v>-1.7530248854271013E-2</c:v>
                </c:pt>
                <c:pt idx="109">
                  <c:v>-3.5979737665368106E-2</c:v>
                </c:pt>
                <c:pt idx="110">
                  <c:v>-3.6586719471818463E-2</c:v>
                </c:pt>
                <c:pt idx="111">
                  <c:v>-3.6847553484789519E-2</c:v>
                </c:pt>
                <c:pt idx="112">
                  <c:v>-3.6949562581101936E-2</c:v>
                </c:pt>
                <c:pt idx="113">
                  <c:v>-3.4860556614058735E-2</c:v>
                </c:pt>
                <c:pt idx="114">
                  <c:v>-2.8093504594327467E-2</c:v>
                </c:pt>
                <c:pt idx="115">
                  <c:v>-2.0218504969581219E-2</c:v>
                </c:pt>
                <c:pt idx="116">
                  <c:v>-1.0840466299780971E-2</c:v>
                </c:pt>
                <c:pt idx="117">
                  <c:v>1.5810763240587722E-2</c:v>
                </c:pt>
                <c:pt idx="118">
                  <c:v>2.9183642272823107E-2</c:v>
                </c:pt>
                <c:pt idx="119">
                  <c:v>4.8122782134090825E-2</c:v>
                </c:pt>
                <c:pt idx="120">
                  <c:v>8.1009014675452073E-2</c:v>
                </c:pt>
                <c:pt idx="121">
                  <c:v>0.10553596833733225</c:v>
                </c:pt>
                <c:pt idx="122">
                  <c:v>0.11413885002870083</c:v>
                </c:pt>
                <c:pt idx="123">
                  <c:v>0.11453941660917488</c:v>
                </c:pt>
                <c:pt idx="124">
                  <c:v>0.11302693934363406</c:v>
                </c:pt>
                <c:pt idx="125">
                  <c:v>0.11181487563650583</c:v>
                </c:pt>
                <c:pt idx="126">
                  <c:v>0.10533190350290522</c:v>
                </c:pt>
                <c:pt idx="127">
                  <c:v>9.6380350143264293E-2</c:v>
                </c:pt>
                <c:pt idx="128">
                  <c:v>8.8114500372280968E-2</c:v>
                </c:pt>
                <c:pt idx="129">
                  <c:v>6.5888918993363799E-2</c:v>
                </c:pt>
                <c:pt idx="130">
                  <c:v>6.6518004940757658E-2</c:v>
                </c:pt>
                <c:pt idx="131">
                  <c:v>6.9499138260091797E-2</c:v>
                </c:pt>
                <c:pt idx="132">
                  <c:v>7.3846948634401555E-2</c:v>
                </c:pt>
                <c:pt idx="133">
                  <c:v>8.0104251428470885E-2</c:v>
                </c:pt>
                <c:pt idx="134">
                  <c:v>9.2078760208176291E-2</c:v>
                </c:pt>
                <c:pt idx="135">
                  <c:v>0.10396003021438149</c:v>
                </c:pt>
                <c:pt idx="136">
                  <c:v>0.10592986270652593</c:v>
                </c:pt>
                <c:pt idx="137">
                  <c:v>0.10628622954036038</c:v>
                </c:pt>
                <c:pt idx="138">
                  <c:v>0.10974675577350856</c:v>
                </c:pt>
                <c:pt idx="139">
                  <c:v>0.12140981480203017</c:v>
                </c:pt>
                <c:pt idx="140">
                  <c:v>0.13839501648024122</c:v>
                </c:pt>
                <c:pt idx="141">
                  <c:v>0.15560829160315204</c:v>
                </c:pt>
                <c:pt idx="142">
                  <c:v>0.1542873792738888</c:v>
                </c:pt>
                <c:pt idx="143">
                  <c:v>0.14497536194672023</c:v>
                </c:pt>
                <c:pt idx="144">
                  <c:v>0.13415972805753573</c:v>
                </c:pt>
                <c:pt idx="145">
                  <c:v>0.12082461295491176</c:v>
                </c:pt>
                <c:pt idx="146">
                  <c:v>9.9817114021552023E-2</c:v>
                </c:pt>
                <c:pt idx="147">
                  <c:v>8.3072393994782168E-2</c:v>
                </c:pt>
                <c:pt idx="148">
                  <c:v>7.6149280883317738E-2</c:v>
                </c:pt>
                <c:pt idx="149">
                  <c:v>7.1874544461205891E-2</c:v>
                </c:pt>
                <c:pt idx="150">
                  <c:v>6.6613368533765538E-2</c:v>
                </c:pt>
                <c:pt idx="151">
                  <c:v>5.4309043875348628E-2</c:v>
                </c:pt>
                <c:pt idx="152">
                  <c:v>3.6634792370897618E-2</c:v>
                </c:pt>
                <c:pt idx="153">
                  <c:v>1.9463111054501825E-2</c:v>
                </c:pt>
                <c:pt idx="154">
                  <c:v>1.5584463761427525E-2</c:v>
                </c:pt>
                <c:pt idx="155">
                  <c:v>1.7775916520244905E-2</c:v>
                </c:pt>
                <c:pt idx="156">
                  <c:v>2.209343072255443E-2</c:v>
                </c:pt>
                <c:pt idx="157">
                  <c:v>2.5986481071714973E-2</c:v>
                </c:pt>
                <c:pt idx="158">
                  <c:v>2.8608338515273557E-2</c:v>
                </c:pt>
                <c:pt idx="159">
                  <c:v>3.1516699810887561E-2</c:v>
                </c:pt>
                <c:pt idx="160">
                  <c:v>3.5523078110734962E-2</c:v>
                </c:pt>
                <c:pt idx="161">
                  <c:v>3.8490270019519102E-2</c:v>
                </c:pt>
                <c:pt idx="162">
                  <c:v>4.1387715096595334E-2</c:v>
                </c:pt>
                <c:pt idx="163">
                  <c:v>4.863030862089035E-2</c:v>
                </c:pt>
                <c:pt idx="164">
                  <c:v>5.8904284972804311E-2</c:v>
                </c:pt>
                <c:pt idx="165">
                  <c:v>6.8374328823606279E-2</c:v>
                </c:pt>
                <c:pt idx="166">
                  <c:v>7.7432124741358743E-2</c:v>
                </c:pt>
                <c:pt idx="167">
                  <c:v>8.27297111420362E-2</c:v>
                </c:pt>
                <c:pt idx="168">
                  <c:v>8.9662065801229263E-2</c:v>
                </c:pt>
                <c:pt idx="169">
                  <c:v>9.4805599025219234E-2</c:v>
                </c:pt>
                <c:pt idx="170">
                  <c:v>9.8687029589402897E-2</c:v>
                </c:pt>
                <c:pt idx="171">
                  <c:v>0.10059029859576052</c:v>
                </c:pt>
                <c:pt idx="172">
                  <c:v>0.10006535378580961</c:v>
                </c:pt>
                <c:pt idx="173">
                  <c:v>9.8688067335486185E-2</c:v>
                </c:pt>
                <c:pt idx="174">
                  <c:v>9.6904126344005803E-2</c:v>
                </c:pt>
                <c:pt idx="175">
                  <c:v>9.1080317797569421E-2</c:v>
                </c:pt>
                <c:pt idx="176">
                  <c:v>8.2873006699355711E-2</c:v>
                </c:pt>
                <c:pt idx="177">
                  <c:v>7.1620886514470961E-2</c:v>
                </c:pt>
                <c:pt idx="178">
                  <c:v>6.0311558155833556E-2</c:v>
                </c:pt>
                <c:pt idx="179">
                  <c:v>5.3456672701899466E-2</c:v>
                </c:pt>
                <c:pt idx="180">
                  <c:v>4.8595250762384135E-2</c:v>
                </c:pt>
                <c:pt idx="181">
                  <c:v>4.4501696033248495E-2</c:v>
                </c:pt>
                <c:pt idx="182">
                  <c:v>4.2619103938515535E-2</c:v>
                </c:pt>
                <c:pt idx="183">
                  <c:v>4.5989045295750097E-2</c:v>
                </c:pt>
                <c:pt idx="184">
                  <c:v>5.3597257876168314E-2</c:v>
                </c:pt>
                <c:pt idx="185">
                  <c:v>6.0157763363014594E-2</c:v>
                </c:pt>
                <c:pt idx="186">
                  <c:v>6.8741993081282482E-2</c:v>
                </c:pt>
                <c:pt idx="187">
                  <c:v>7.585367327229009E-2</c:v>
                </c:pt>
                <c:pt idx="188">
                  <c:v>8.1443141938470021E-2</c:v>
                </c:pt>
                <c:pt idx="189">
                  <c:v>8.7925026857214039E-2</c:v>
                </c:pt>
                <c:pt idx="190">
                  <c:v>8.9589167228471434E-2</c:v>
                </c:pt>
                <c:pt idx="191">
                  <c:v>9.4901286685216801E-2</c:v>
                </c:pt>
                <c:pt idx="192">
                  <c:v>9.565769201991281E-2</c:v>
                </c:pt>
                <c:pt idx="193">
                  <c:v>9.5173936602396703E-2</c:v>
                </c:pt>
                <c:pt idx="194">
                  <c:v>9.2037446277944301E-2</c:v>
                </c:pt>
                <c:pt idx="195">
                  <c:v>8.4035535489902502E-2</c:v>
                </c:pt>
                <c:pt idx="196">
                  <c:v>7.476049221000447E-2</c:v>
                </c:pt>
                <c:pt idx="197">
                  <c:v>6.9857161095202125E-2</c:v>
                </c:pt>
                <c:pt idx="198">
                  <c:v>6.3222107231340141E-2</c:v>
                </c:pt>
                <c:pt idx="199">
                  <c:v>5.7566572675600058E-2</c:v>
                </c:pt>
                <c:pt idx="200">
                  <c:v>5.149879839411442E-2</c:v>
                </c:pt>
                <c:pt idx="201">
                  <c:v>4.3380966693138401E-2</c:v>
                </c:pt>
                <c:pt idx="202">
                  <c:v>4.0573543434495152E-2</c:v>
                </c:pt>
                <c:pt idx="203">
                  <c:v>3.4645781658911634E-2</c:v>
                </c:pt>
                <c:pt idx="204">
                  <c:v>3.0939594786050018E-2</c:v>
                </c:pt>
                <c:pt idx="205">
                  <c:v>2.7810001411449514E-2</c:v>
                </c:pt>
                <c:pt idx="206">
                  <c:v>2.467241127691322E-2</c:v>
                </c:pt>
                <c:pt idx="207">
                  <c:v>2.2195431965272405E-2</c:v>
                </c:pt>
                <c:pt idx="208">
                  <c:v>2.0617119412199569E-2</c:v>
                </c:pt>
                <c:pt idx="209">
                  <c:v>1.9168465127090917E-2</c:v>
                </c:pt>
                <c:pt idx="210">
                  <c:v>1.9631106851270452E-2</c:v>
                </c:pt>
                <c:pt idx="211">
                  <c:v>2.0782124136571323E-2</c:v>
                </c:pt>
                <c:pt idx="212">
                  <c:v>2.2669811185938027E-2</c:v>
                </c:pt>
                <c:pt idx="213">
                  <c:v>2.2400214681343344E-2</c:v>
                </c:pt>
                <c:pt idx="214">
                  <c:v>2.107310631550785E-2</c:v>
                </c:pt>
                <c:pt idx="215">
                  <c:v>2.0383765308142232E-2</c:v>
                </c:pt>
                <c:pt idx="216">
                  <c:v>2.0802383258769819E-2</c:v>
                </c:pt>
                <c:pt idx="217">
                  <c:v>2.2061813718980972E-2</c:v>
                </c:pt>
                <c:pt idx="218">
                  <c:v>2.3008705492231663E-2</c:v>
                </c:pt>
                <c:pt idx="219">
                  <c:v>2.3777593396102414E-2</c:v>
                </c:pt>
                <c:pt idx="220">
                  <c:v>2.2925548077118663E-2</c:v>
                </c:pt>
                <c:pt idx="221">
                  <c:v>2.1077923315631519E-2</c:v>
                </c:pt>
                <c:pt idx="222">
                  <c:v>1.7487207846953678E-2</c:v>
                </c:pt>
                <c:pt idx="223">
                  <c:v>1.4245437255353322E-2</c:v>
                </c:pt>
                <c:pt idx="224">
                  <c:v>1.2437963637625282E-2</c:v>
                </c:pt>
                <c:pt idx="225">
                  <c:v>1.6812884081194968E-2</c:v>
                </c:pt>
                <c:pt idx="226">
                  <c:v>1.9776936912647702E-2</c:v>
                </c:pt>
                <c:pt idx="227">
                  <c:v>1.8902636762615277E-2</c:v>
                </c:pt>
                <c:pt idx="228">
                  <c:v>1.6185737366501529E-2</c:v>
                </c:pt>
                <c:pt idx="229">
                  <c:v>1.3306916954222148E-2</c:v>
                </c:pt>
                <c:pt idx="230">
                  <c:v>8.641551292551064E-3</c:v>
                </c:pt>
                <c:pt idx="231">
                  <c:v>4.6127368223971565E-3</c:v>
                </c:pt>
                <c:pt idx="232">
                  <c:v>3.0452273632239901E-3</c:v>
                </c:pt>
                <c:pt idx="233">
                  <c:v>2.7571908907426668E-3</c:v>
                </c:pt>
                <c:pt idx="234">
                  <c:v>2.3693824155075482E-3</c:v>
                </c:pt>
                <c:pt idx="235">
                  <c:v>2.3301874949117618E-3</c:v>
                </c:pt>
                <c:pt idx="236">
                  <c:v>1.7466617485384361E-3</c:v>
                </c:pt>
                <c:pt idx="237">
                  <c:v>-2.8603355596553692E-3</c:v>
                </c:pt>
                <c:pt idx="238">
                  <c:v>-5.2412189697659262E-3</c:v>
                </c:pt>
                <c:pt idx="239">
                  <c:v>-4.329337415311163E-3</c:v>
                </c:pt>
                <c:pt idx="240">
                  <c:v>3.94871689811227E-4</c:v>
                </c:pt>
                <c:pt idx="241">
                  <c:v>4.9624466337800932E-3</c:v>
                </c:pt>
                <c:pt idx="242">
                  <c:v>1.0973936944205009E-2</c:v>
                </c:pt>
                <c:pt idx="243">
                  <c:v>1.5708546061830253E-2</c:v>
                </c:pt>
                <c:pt idx="244">
                  <c:v>1.8070277600926943E-2</c:v>
                </c:pt>
                <c:pt idx="245">
                  <c:v>1.9657163034594749E-2</c:v>
                </c:pt>
                <c:pt idx="246">
                  <c:v>2.4021745578773013E-2</c:v>
                </c:pt>
                <c:pt idx="247">
                  <c:v>3.3955971126661044E-2</c:v>
                </c:pt>
                <c:pt idx="248">
                  <c:v>4.491739874046119E-2</c:v>
                </c:pt>
                <c:pt idx="249">
                  <c:v>6.5390209132011989E-2</c:v>
                </c:pt>
                <c:pt idx="250">
                  <c:v>7.7294587437105378E-2</c:v>
                </c:pt>
                <c:pt idx="251">
                  <c:v>0.1047755395537604</c:v>
                </c:pt>
                <c:pt idx="252">
                  <c:v>0.12247387166770518</c:v>
                </c:pt>
                <c:pt idx="253">
                  <c:v>0.13552502478444528</c:v>
                </c:pt>
                <c:pt idx="254">
                  <c:v>0.14509814145861299</c:v>
                </c:pt>
                <c:pt idx="255">
                  <c:v>0.15212730457410206</c:v>
                </c:pt>
                <c:pt idx="256">
                  <c:v>0.15777843635485467</c:v>
                </c:pt>
                <c:pt idx="257">
                  <c:v>0.16547450349200821</c:v>
                </c:pt>
                <c:pt idx="258">
                  <c:v>0.17855513125011035</c:v>
                </c:pt>
                <c:pt idx="259">
                  <c:v>0.17969512256653375</c:v>
                </c:pt>
                <c:pt idx="260">
                  <c:v>0.17887108328616286</c:v>
                </c:pt>
                <c:pt idx="261">
                  <c:v>0.16651918082692374</c:v>
                </c:pt>
                <c:pt idx="262">
                  <c:v>0.15650609014298711</c:v>
                </c:pt>
                <c:pt idx="263">
                  <c:v>0.13569342104825299</c:v>
                </c:pt>
                <c:pt idx="264">
                  <c:v>0.11862058481819093</c:v>
                </c:pt>
                <c:pt idx="265">
                  <c:v>0.1052160754959599</c:v>
                </c:pt>
                <c:pt idx="266">
                  <c:v>9.4375332247259358E-2</c:v>
                </c:pt>
                <c:pt idx="267">
                  <c:v>8.5455235894493775E-2</c:v>
                </c:pt>
                <c:pt idx="268">
                  <c:v>8.0122306595386439E-2</c:v>
                </c:pt>
                <c:pt idx="269">
                  <c:v>7.5157416268722299E-2</c:v>
                </c:pt>
                <c:pt idx="270">
                  <c:v>6.1246084135831547E-2</c:v>
                </c:pt>
                <c:pt idx="271">
                  <c:v>5.0371850302488586E-2</c:v>
                </c:pt>
                <c:pt idx="272">
                  <c:v>3.7404915620026902E-2</c:v>
                </c:pt>
                <c:pt idx="273">
                  <c:v>2.4948884063210608E-2</c:v>
                </c:pt>
                <c:pt idx="274">
                  <c:v>1.3204515437990061E-2</c:v>
                </c:pt>
                <c:pt idx="275">
                  <c:v>-1.796720058856105E-2</c:v>
                </c:pt>
                <c:pt idx="276">
                  <c:v>-5.4531001548876912E-2</c:v>
                </c:pt>
                <c:pt idx="277">
                  <c:v>-9.4955395088999972E-2</c:v>
                </c:pt>
                <c:pt idx="278">
                  <c:v>-0.11971247511141914</c:v>
                </c:pt>
                <c:pt idx="279">
                  <c:v>-0.13532117612246208</c:v>
                </c:pt>
                <c:pt idx="280">
                  <c:v>-0.14656768848952073</c:v>
                </c:pt>
                <c:pt idx="281">
                  <c:v>-0.15513327083796169</c:v>
                </c:pt>
                <c:pt idx="282">
                  <c:v>-0.15757594634075311</c:v>
                </c:pt>
                <c:pt idx="283">
                  <c:v>-0.16015167202350289</c:v>
                </c:pt>
                <c:pt idx="284">
                  <c:v>-0.15866626754164781</c:v>
                </c:pt>
                <c:pt idx="285">
                  <c:v>-0.15349008696714816</c:v>
                </c:pt>
                <c:pt idx="286">
                  <c:v>-0.14250842532413366</c:v>
                </c:pt>
                <c:pt idx="287">
                  <c:v>-0.11785864154186365</c:v>
                </c:pt>
                <c:pt idx="288">
                  <c:v>-8.3610670745342008E-2</c:v>
                </c:pt>
                <c:pt idx="289">
                  <c:v>-4.1298248266642634E-2</c:v>
                </c:pt>
                <c:pt idx="290">
                  <c:v>-1.2664488999530987E-2</c:v>
                </c:pt>
                <c:pt idx="291">
                  <c:v>1.0617940193099473E-2</c:v>
                </c:pt>
                <c:pt idx="292">
                  <c:v>2.9518100292916127E-2</c:v>
                </c:pt>
                <c:pt idx="293">
                  <c:v>4.1564093839407956E-2</c:v>
                </c:pt>
                <c:pt idx="294">
                  <c:v>2.9908167732717317E-3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A2-4904-AE56-ACDDE059E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3769544"/>
        <c:axId val="1293770624"/>
      </c:lineChart>
      <c:dateAx>
        <c:axId val="1293769544"/>
        <c:scaling>
          <c:orientation val="minMax"/>
        </c:scaling>
        <c:delete val="0"/>
        <c:axPos val="b"/>
        <c:numFmt formatCode="yyyy\.mm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3770624"/>
        <c:crosses val="autoZero"/>
        <c:auto val="1"/>
        <c:lblOffset val="100"/>
        <c:baseTimeUnit val="months"/>
      </c:dateAx>
      <c:valAx>
        <c:axId val="12937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3769544"/>
        <c:crosses val="autoZero"/>
        <c:crossBetween val="between"/>
      </c:valAx>
      <c:valAx>
        <c:axId val="1293780704"/>
        <c:scaling>
          <c:orientation val="minMax"/>
          <c:max val="1"/>
          <c:min val="-1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3724544"/>
        <c:crosses val="max"/>
        <c:crossBetween val="between"/>
      </c:valAx>
      <c:catAx>
        <c:axId val="1293724544"/>
        <c:scaling>
          <c:orientation val="minMax"/>
        </c:scaling>
        <c:delete val="1"/>
        <c:axPos val="b"/>
        <c:majorTickMark val="out"/>
        <c:minorTickMark val="none"/>
        <c:tickLblPos val="nextTo"/>
        <c:crossAx val="12937807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'(6)원형차트'!$B$1</c:f>
              <c:strCache>
                <c:ptCount val="1"/>
                <c:pt idx="0">
                  <c:v>0 - 24세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'(6)원형차트'!$A$2:$A$52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'(6)원형차트'!$B$2:$B$52</c:f>
              <c:numCache>
                <c:formatCode>#,##0_ </c:formatCode>
                <c:ptCount val="51"/>
                <c:pt idx="0">
                  <c:v>12216439</c:v>
                </c:pt>
                <c:pt idx="1">
                  <c:v>11768415</c:v>
                </c:pt>
                <c:pt idx="2">
                  <c:v>11312927</c:v>
                </c:pt>
                <c:pt idx="3">
                  <c:v>10881795</c:v>
                </c:pt>
                <c:pt idx="4">
                  <c:v>10491888</c:v>
                </c:pt>
                <c:pt idx="5">
                  <c:v>10107494</c:v>
                </c:pt>
                <c:pt idx="6">
                  <c:v>9761993</c:v>
                </c:pt>
                <c:pt idx="7">
                  <c:v>9513933</c:v>
                </c:pt>
                <c:pt idx="8">
                  <c:v>9313510</c:v>
                </c:pt>
                <c:pt idx="9">
                  <c:v>9125768</c:v>
                </c:pt>
                <c:pt idx="10">
                  <c:v>8978513</c:v>
                </c:pt>
                <c:pt idx="11">
                  <c:v>8848021</c:v>
                </c:pt>
                <c:pt idx="12">
                  <c:v>8705408</c:v>
                </c:pt>
                <c:pt idx="13">
                  <c:v>8541491</c:v>
                </c:pt>
                <c:pt idx="14">
                  <c:v>8415023</c:v>
                </c:pt>
                <c:pt idx="15">
                  <c:v>8297911</c:v>
                </c:pt>
                <c:pt idx="16">
                  <c:v>8142282</c:v>
                </c:pt>
                <c:pt idx="17">
                  <c:v>7986824</c:v>
                </c:pt>
                <c:pt idx="18">
                  <c:v>7832197</c:v>
                </c:pt>
                <c:pt idx="19">
                  <c:v>7697712</c:v>
                </c:pt>
                <c:pt idx="20">
                  <c:v>7549314</c:v>
                </c:pt>
                <c:pt idx="21">
                  <c:v>7408514</c:v>
                </c:pt>
                <c:pt idx="22">
                  <c:v>7307029</c:v>
                </c:pt>
                <c:pt idx="23">
                  <c:v>7240005</c:v>
                </c:pt>
                <c:pt idx="24">
                  <c:v>7197614</c:v>
                </c:pt>
                <c:pt idx="25">
                  <c:v>7180927</c:v>
                </c:pt>
                <c:pt idx="26">
                  <c:v>7179644</c:v>
                </c:pt>
                <c:pt idx="27">
                  <c:v>7186480</c:v>
                </c:pt>
                <c:pt idx="28">
                  <c:v>7200999</c:v>
                </c:pt>
                <c:pt idx="29">
                  <c:v>7219528</c:v>
                </c:pt>
                <c:pt idx="30">
                  <c:v>7228282</c:v>
                </c:pt>
                <c:pt idx="31">
                  <c:v>7215115</c:v>
                </c:pt>
                <c:pt idx="32">
                  <c:v>7180131</c:v>
                </c:pt>
                <c:pt idx="33">
                  <c:v>7123868</c:v>
                </c:pt>
                <c:pt idx="34">
                  <c:v>7047601</c:v>
                </c:pt>
                <c:pt idx="35">
                  <c:v>6953317</c:v>
                </c:pt>
                <c:pt idx="36">
                  <c:v>6843605</c:v>
                </c:pt>
                <c:pt idx="37">
                  <c:v>6721468</c:v>
                </c:pt>
                <c:pt idx="38">
                  <c:v>6590067</c:v>
                </c:pt>
                <c:pt idx="39">
                  <c:v>6452421</c:v>
                </c:pt>
                <c:pt idx="40">
                  <c:v>6311207</c:v>
                </c:pt>
                <c:pt idx="41">
                  <c:v>6173976</c:v>
                </c:pt>
                <c:pt idx="42">
                  <c:v>6047188</c:v>
                </c:pt>
                <c:pt idx="43">
                  <c:v>5930913</c:v>
                </c:pt>
                <c:pt idx="44">
                  <c:v>5824641</c:v>
                </c:pt>
                <c:pt idx="45">
                  <c:v>5727322</c:v>
                </c:pt>
                <c:pt idx="46">
                  <c:v>5637540</c:v>
                </c:pt>
                <c:pt idx="47">
                  <c:v>5553758</c:v>
                </c:pt>
                <c:pt idx="48">
                  <c:v>5474605</c:v>
                </c:pt>
                <c:pt idx="49">
                  <c:v>5399008</c:v>
                </c:pt>
                <c:pt idx="50">
                  <c:v>5326342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8A-4277-AD7A-CC7774DB9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3725984"/>
        <c:axId val="1293721304"/>
      </c:lineChart>
      <c:catAx>
        <c:axId val="129372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3721304"/>
        <c:crosses val="autoZero"/>
        <c:auto val="1"/>
        <c:lblAlgn val="ctr"/>
        <c:lblOffset val="100"/>
        <c:noMultiLvlLbl val="0"/>
      </c:catAx>
      <c:valAx>
        <c:axId val="1293721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372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'(6)원형차트'!$AC$1</c:f>
              <c:strCache>
                <c:ptCount val="1"/>
                <c:pt idx="0">
                  <c:v>100세 이상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'(6)원형차트'!$AC$2:$AC$52</c:f>
              <c:numCache>
                <c:formatCode>#,##0_ </c:formatCode>
                <c:ptCount val="51"/>
                <c:pt idx="0">
                  <c:v>5353</c:v>
                </c:pt>
                <c:pt idx="1">
                  <c:v>5707</c:v>
                </c:pt>
                <c:pt idx="2">
                  <c:v>6574</c:v>
                </c:pt>
                <c:pt idx="3">
                  <c:v>8172</c:v>
                </c:pt>
                <c:pt idx="4">
                  <c:v>8234</c:v>
                </c:pt>
                <c:pt idx="5">
                  <c:v>8643</c:v>
                </c:pt>
                <c:pt idx="6">
                  <c:v>9451</c:v>
                </c:pt>
                <c:pt idx="7">
                  <c:v>10751</c:v>
                </c:pt>
                <c:pt idx="8">
                  <c:v>12367</c:v>
                </c:pt>
                <c:pt idx="9">
                  <c:v>14250</c:v>
                </c:pt>
                <c:pt idx="10">
                  <c:v>15978</c:v>
                </c:pt>
                <c:pt idx="11">
                  <c:v>17469</c:v>
                </c:pt>
                <c:pt idx="12">
                  <c:v>19672</c:v>
                </c:pt>
                <c:pt idx="13">
                  <c:v>21933</c:v>
                </c:pt>
                <c:pt idx="14">
                  <c:v>24458</c:v>
                </c:pt>
                <c:pt idx="15">
                  <c:v>27618</c:v>
                </c:pt>
                <c:pt idx="16">
                  <c:v>30705</c:v>
                </c:pt>
                <c:pt idx="17">
                  <c:v>33550</c:v>
                </c:pt>
                <c:pt idx="18">
                  <c:v>36065</c:v>
                </c:pt>
                <c:pt idx="19">
                  <c:v>39327</c:v>
                </c:pt>
                <c:pt idx="20">
                  <c:v>42035</c:v>
                </c:pt>
                <c:pt idx="21">
                  <c:v>44638</c:v>
                </c:pt>
                <c:pt idx="22">
                  <c:v>49649</c:v>
                </c:pt>
                <c:pt idx="23">
                  <c:v>53393</c:v>
                </c:pt>
                <c:pt idx="24">
                  <c:v>53533</c:v>
                </c:pt>
                <c:pt idx="25">
                  <c:v>54204</c:v>
                </c:pt>
                <c:pt idx="26">
                  <c:v>52152</c:v>
                </c:pt>
                <c:pt idx="27">
                  <c:v>58165</c:v>
                </c:pt>
                <c:pt idx="28">
                  <c:v>63309</c:v>
                </c:pt>
                <c:pt idx="29">
                  <c:v>67348</c:v>
                </c:pt>
                <c:pt idx="30">
                  <c:v>71846</c:v>
                </c:pt>
                <c:pt idx="31">
                  <c:v>72727</c:v>
                </c:pt>
                <c:pt idx="32">
                  <c:v>79793</c:v>
                </c:pt>
                <c:pt idx="33">
                  <c:v>85624</c:v>
                </c:pt>
                <c:pt idx="34">
                  <c:v>91257</c:v>
                </c:pt>
                <c:pt idx="35">
                  <c:v>104650</c:v>
                </c:pt>
                <c:pt idx="36">
                  <c:v>113550</c:v>
                </c:pt>
                <c:pt idx="37">
                  <c:v>122953</c:v>
                </c:pt>
                <c:pt idx="38">
                  <c:v>133165</c:v>
                </c:pt>
                <c:pt idx="39">
                  <c:v>144032</c:v>
                </c:pt>
                <c:pt idx="40">
                  <c:v>158648</c:v>
                </c:pt>
                <c:pt idx="41">
                  <c:v>173441</c:v>
                </c:pt>
                <c:pt idx="42">
                  <c:v>175746</c:v>
                </c:pt>
                <c:pt idx="43">
                  <c:v>182791</c:v>
                </c:pt>
                <c:pt idx="44">
                  <c:v>180259</c:v>
                </c:pt>
                <c:pt idx="45">
                  <c:v>185272</c:v>
                </c:pt>
                <c:pt idx="46">
                  <c:v>189169</c:v>
                </c:pt>
                <c:pt idx="47">
                  <c:v>192564</c:v>
                </c:pt>
                <c:pt idx="48">
                  <c:v>198566</c:v>
                </c:pt>
                <c:pt idx="49">
                  <c:v>211466</c:v>
                </c:pt>
                <c:pt idx="50">
                  <c:v>218262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44-402F-B547-F33C89DBD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3742544"/>
        <c:axId val="1293750464"/>
      </c:lineChart>
      <c:catAx>
        <c:axId val="129374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3750464"/>
        <c:crosses val="autoZero"/>
        <c:auto val="1"/>
        <c:lblAlgn val="ctr"/>
        <c:lblOffset val="100"/>
        <c:noMultiLvlLbl val="0"/>
      </c:catAx>
      <c:valAx>
        <c:axId val="129375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374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85915FF2-E505-457A-80D5-735135778FF3}">
          <cx:tx>
            <cx:txData>
              <cx:f>_xlchart.v1.0</cx:f>
              <cx:v>매매</cx:v>
            </cx:txData>
          </cx:tx>
          <cx:dataLabels/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FA46FD1-381D-45C0-91D3-62549DE14897}">
          <cx:tx>
            <cx:txData>
              <cx:f>_xlchart.v1.2</cx:f>
              <cx:v>전세</cx:v>
            </cx:txData>
          </cx:tx>
          <cx:dataLabels/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7" dropStyle="combo" dx="31" fmlaLink="$A$11" fmlaRange="$W$11:$W$17" noThreeD="1" sel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13</xdr:row>
      <xdr:rowOff>247650</xdr:rowOff>
    </xdr:from>
    <xdr:to>
      <xdr:col>17</xdr:col>
      <xdr:colOff>323850</xdr:colOff>
      <xdr:row>23</xdr:row>
      <xdr:rowOff>152400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23</xdr:row>
      <xdr:rowOff>158750</xdr:rowOff>
    </xdr:from>
    <xdr:to>
      <xdr:col>17</xdr:col>
      <xdr:colOff>317500</xdr:colOff>
      <xdr:row>33</xdr:row>
      <xdr:rowOff>31750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480060</xdr:colOff>
          <xdr:row>17</xdr:row>
          <xdr:rowOff>7620</xdr:rowOff>
        </xdr:from>
        <xdr:to>
          <xdr:col>22</xdr:col>
          <xdr:colOff>746760</xdr:colOff>
          <xdr:row>18</xdr:row>
          <xdr:rowOff>0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0.07288</cdr:x>
      <cdr:y>0.04481</cdr:y>
    </cdr:from>
    <cdr:to>
      <cdr:x>0.38843</cdr:x>
      <cdr:y>0.16274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6FFAA6B-2399-3C73-47B6-D53F7CC8090C}"/>
            </a:ext>
          </a:extLst>
        </cdr:cNvPr>
        <cdr:cNvSpPr txBox="1"/>
      </cdr:nvSpPr>
      <cdr:spPr>
        <a:xfrm xmlns:a="http://schemas.openxmlformats.org/drawingml/2006/main">
          <a:off x="307976" y="120650"/>
          <a:ext cx="133350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ko-KR" altLang="en-US" sz="1200"/>
            <a:t>책임 보험 손해율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0.07658</cdr:x>
      <cdr:y>0.04513</cdr:y>
    </cdr:from>
    <cdr:to>
      <cdr:x>0.39189</cdr:x>
      <cdr:y>0.1639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78797C8-CAA3-4AE8-FE00-FF120EBFC35E}"/>
            </a:ext>
          </a:extLst>
        </cdr:cNvPr>
        <cdr:cNvSpPr txBox="1"/>
      </cdr:nvSpPr>
      <cdr:spPr>
        <a:xfrm xmlns:a="http://schemas.openxmlformats.org/drawingml/2006/main">
          <a:off x="323850" y="120650"/>
          <a:ext cx="133350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ko-KR" altLang="en-US" sz="1200"/>
            <a:t>임의 보험 손해율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12700</xdr:colOff>
      <xdr:row>6</xdr:row>
      <xdr:rowOff>0</xdr:rowOff>
    </xdr:from>
    <xdr:to>
      <xdr:col>35</xdr:col>
      <xdr:colOff>12700</xdr:colOff>
      <xdr:row>17</xdr:row>
      <xdr:rowOff>139700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152400</xdr:colOff>
      <xdr:row>7</xdr:row>
      <xdr:rowOff>198120</xdr:rowOff>
    </xdr:from>
    <xdr:to>
      <xdr:col>18</xdr:col>
      <xdr:colOff>571500</xdr:colOff>
      <xdr:row>22</xdr:row>
      <xdr:rowOff>213360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7461439-F9D3-D480-A9A6-F002F81A3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579120</xdr:colOff>
      <xdr:row>7</xdr:row>
      <xdr:rowOff>213360</xdr:rowOff>
    </xdr:from>
    <xdr:to>
      <xdr:col>28</xdr:col>
      <xdr:colOff>266700</xdr:colOff>
      <xdr:row>23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차트 3">
              <a:extLst>
                <a:ext uri="{FF2B5EF4-FFF2-40B4-BE49-F238E27FC236}">
                  <a16:creationId xmlns:a16="http://schemas.microsoft.com/office/drawing/2014/main" id="{35AF7330-0ABA-422A-BCDF-B1BFD658EE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02340" y="1905000"/>
              <a:ext cx="5463540" cy="3688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270510</xdr:colOff>
      <xdr:row>53</xdr:row>
      <xdr:rowOff>175260</xdr:rowOff>
    </xdr:from>
    <xdr:to>
      <xdr:col>7</xdr:col>
      <xdr:colOff>579120</xdr:colOff>
      <xdr:row>69</xdr:row>
      <xdr:rowOff>76200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DD63887-D8DD-C5AD-7416-14D471F61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788670</xdr:colOff>
      <xdr:row>54</xdr:row>
      <xdr:rowOff>114300</xdr:rowOff>
    </xdr:from>
    <xdr:to>
      <xdr:col>15</xdr:col>
      <xdr:colOff>304800</xdr:colOff>
      <xdr:row>70</xdr:row>
      <xdr:rowOff>30480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B4DE289-4EF3-5359-915D-9101297A45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4895-EC78-471B-A58C-387F72FF9CDE}">
  <sheetPr>
    <tabColor rgb="FF92D050"/>
  </sheetPr>
  <dimension ref="A1:P25"/>
  <sheetViews>
    <sheetView workbookViewId="0">
      <selection activeCell="J14" sqref="J14"/>
    </sheetView>
  </sheetViews>
  <sheetFormatPr defaultRowHeight="17.399999999999999"/>
  <cols>
    <col min="1" max="2" width="12.5" customWidth="1"/>
    <col min="3" max="3" width="26.19921875" customWidth="1"/>
    <col min="4" max="8" width="12.5" customWidth="1"/>
  </cols>
  <sheetData>
    <row r="1" spans="1:8">
      <c r="A1" s="46" t="s">
        <v>101</v>
      </c>
      <c r="B1" s="47">
        <v>45510</v>
      </c>
      <c r="C1" s="68">
        <f>B1</f>
        <v>45510</v>
      </c>
      <c r="E1" s="47">
        <v>1</v>
      </c>
    </row>
    <row r="2" spans="1:8">
      <c r="B2" s="83">
        <v>45510</v>
      </c>
      <c r="C2" s="4"/>
      <c r="E2" s="48"/>
      <c r="F2" s="47">
        <v>2</v>
      </c>
    </row>
    <row r="3" spans="1:8" ht="18" thickBot="1"/>
    <row r="4" spans="1:8">
      <c r="A4" s="49">
        <v>1</v>
      </c>
      <c r="B4" s="50">
        <v>2</v>
      </c>
      <c r="E4" s="51">
        <v>7</v>
      </c>
      <c r="F4" t="s">
        <v>102</v>
      </c>
    </row>
    <row r="5" spans="1:8">
      <c r="A5" s="52">
        <v>3</v>
      </c>
      <c r="B5" s="53">
        <v>4</v>
      </c>
      <c r="E5" s="54">
        <v>8</v>
      </c>
    </row>
    <row r="6" spans="1:8" ht="18" thickBot="1">
      <c r="A6" s="55">
        <v>5</v>
      </c>
      <c r="B6" s="56">
        <v>6</v>
      </c>
      <c r="E6" s="57">
        <v>9</v>
      </c>
    </row>
    <row r="7" spans="1:8" ht="18" thickBot="1">
      <c r="A7" s="1" t="s">
        <v>103</v>
      </c>
      <c r="B7" s="58">
        <f>SUM(SUM_DATA)</f>
        <v>21</v>
      </c>
    </row>
    <row r="9" spans="1:8">
      <c r="D9">
        <v>100</v>
      </c>
    </row>
    <row r="10" spans="1:8">
      <c r="A10" s="59" t="s">
        <v>104</v>
      </c>
    </row>
    <row r="11" spans="1:8">
      <c r="A11" s="60" t="s">
        <v>105</v>
      </c>
      <c r="B11" s="60" t="s">
        <v>106</v>
      </c>
      <c r="C11" s="60" t="s">
        <v>107</v>
      </c>
      <c r="D11" s="60" t="s">
        <v>108</v>
      </c>
      <c r="E11" s="60" t="s">
        <v>109</v>
      </c>
      <c r="F11" s="60" t="s">
        <v>110</v>
      </c>
      <c r="G11" s="61" t="s">
        <v>111</v>
      </c>
      <c r="H11" s="61" t="s">
        <v>112</v>
      </c>
    </row>
    <row r="12" spans="1:8">
      <c r="A12" s="2" t="s">
        <v>113</v>
      </c>
      <c r="B12" s="3">
        <v>183</v>
      </c>
      <c r="C12" s="3">
        <v>70</v>
      </c>
      <c r="D12" s="62">
        <f>B12 * B12 / 10000</f>
        <v>3.3489</v>
      </c>
      <c r="E12" s="84">
        <f>C12 / D12</f>
        <v>20.90238585804294</v>
      </c>
      <c r="F12" s="62"/>
      <c r="G12" s="63">
        <f>RANK(E12,$E$12:$E$14)</f>
        <v>3</v>
      </c>
      <c r="H12" s="63" t="str">
        <f>IF(E12&lt;20,"저체중",IF(E12&lt;=24,"정상",IF(E12&lt;=29,"과체중",IF(E12&gt;=30,"비만"))))</f>
        <v>정상</v>
      </c>
    </row>
    <row r="13" spans="1:8">
      <c r="A13" s="2" t="s">
        <v>114</v>
      </c>
      <c r="B13" s="3">
        <v>175</v>
      </c>
      <c r="C13" s="3">
        <v>85</v>
      </c>
      <c r="D13" s="62">
        <f t="shared" ref="D13:D14" si="0">B13 * B13 / 10000</f>
        <v>3.0625</v>
      </c>
      <c r="E13" s="84">
        <f t="shared" ref="E13:E14" si="1">C13 / D13</f>
        <v>27.755102040816325</v>
      </c>
      <c r="F13" s="62"/>
      <c r="G13" s="63">
        <f t="shared" ref="G13:G14" si="2">RANK(E13,$E$12:$E$14)</f>
        <v>1</v>
      </c>
      <c r="H13" s="63" t="str">
        <f t="shared" ref="H13:H14" si="3">IF(E13&lt;20,"저체중",IF(E13&lt;=24,"정상",IF(E13&lt;=29,"과체중",IF(E13&gt;=30,"비만"))))</f>
        <v>과체중</v>
      </c>
    </row>
    <row r="14" spans="1:8">
      <c r="A14" s="2" t="s">
        <v>115</v>
      </c>
      <c r="B14" s="3">
        <v>170</v>
      </c>
      <c r="C14" s="3">
        <v>71</v>
      </c>
      <c r="D14" s="62">
        <f t="shared" si="0"/>
        <v>2.89</v>
      </c>
      <c r="E14" s="84">
        <f t="shared" si="1"/>
        <v>24.567474048442907</v>
      </c>
      <c r="F14" s="62"/>
      <c r="G14" s="63">
        <f t="shared" si="2"/>
        <v>2</v>
      </c>
      <c r="H14" s="63" t="str">
        <f t="shared" si="3"/>
        <v>과체중</v>
      </c>
    </row>
    <row r="16" spans="1:8">
      <c r="A16" s="64" t="s">
        <v>116</v>
      </c>
    </row>
    <row r="20" spans="2:16">
      <c r="B20" s="65"/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  <c r="J20" t="s">
        <v>163</v>
      </c>
      <c r="K20" t="s">
        <v>164</v>
      </c>
      <c r="L20" t="s">
        <v>165</v>
      </c>
      <c r="M20" t="s">
        <v>166</v>
      </c>
      <c r="N20" t="s">
        <v>167</v>
      </c>
      <c r="O20" t="s">
        <v>168</v>
      </c>
      <c r="P20" t="s">
        <v>169</v>
      </c>
    </row>
    <row r="22" spans="2:16">
      <c r="B22" s="60" t="s">
        <v>105</v>
      </c>
      <c r="C22" s="60" t="s">
        <v>106</v>
      </c>
      <c r="D22" s="60" t="s">
        <v>107</v>
      </c>
      <c r="E22" s="60" t="s">
        <v>108</v>
      </c>
      <c r="F22" s="60" t="s">
        <v>109</v>
      </c>
      <c r="G22" s="60" t="s">
        <v>110</v>
      </c>
      <c r="H22" s="61" t="s">
        <v>111</v>
      </c>
      <c r="I22" s="61" t="s">
        <v>112</v>
      </c>
    </row>
    <row r="23" spans="2:16">
      <c r="B23" s="2" t="s">
        <v>113</v>
      </c>
      <c r="C23" s="3">
        <v>183</v>
      </c>
      <c r="D23" s="3">
        <v>70</v>
      </c>
      <c r="E23" s="62">
        <f>C23 * C23 / 10000</f>
        <v>3.3489</v>
      </c>
      <c r="F23" s="62">
        <f>D23 / E23</f>
        <v>20.90238585804294</v>
      </c>
      <c r="G23" s="62"/>
      <c r="H23" s="63">
        <f>RANK(F23,$E$12:$E$14)</f>
        <v>3</v>
      </c>
      <c r="I23" s="63"/>
    </row>
    <row r="24" spans="2:16">
      <c r="B24" s="2" t="s">
        <v>114</v>
      </c>
      <c r="C24" s="3">
        <v>175</v>
      </c>
      <c r="D24" s="3">
        <v>85</v>
      </c>
      <c r="E24" s="62">
        <f t="shared" ref="E24:E25" si="4">C24 * C24 / 10000</f>
        <v>3.0625</v>
      </c>
      <c r="F24" s="62">
        <f t="shared" ref="F24:F25" si="5">D24 / E24</f>
        <v>27.755102040816325</v>
      </c>
      <c r="G24" s="62"/>
      <c r="H24" s="63">
        <f t="shared" ref="H24:H25" si="6">RANK(F24,$E$12:$E$14)</f>
        <v>1</v>
      </c>
      <c r="I24" s="63"/>
    </row>
    <row r="25" spans="2:16">
      <c r="B25" s="2" t="s">
        <v>115</v>
      </c>
      <c r="C25" s="3">
        <v>170</v>
      </c>
      <c r="D25" s="3">
        <v>71</v>
      </c>
      <c r="E25" s="62">
        <f t="shared" si="4"/>
        <v>2.89</v>
      </c>
      <c r="F25" s="62">
        <f t="shared" si="5"/>
        <v>24.567474048442907</v>
      </c>
      <c r="G25" s="62"/>
      <c r="H25" s="63">
        <f t="shared" si="6"/>
        <v>2</v>
      </c>
      <c r="I25" s="6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1F9A-5CB6-446C-BC8B-31A72334D385}">
  <sheetPr>
    <tabColor rgb="FF92D050"/>
  </sheetPr>
  <dimension ref="A1:P8"/>
  <sheetViews>
    <sheetView workbookViewId="0">
      <selection activeCell="E10" sqref="E10"/>
    </sheetView>
  </sheetViews>
  <sheetFormatPr defaultRowHeight="17.399999999999999"/>
  <cols>
    <col min="1" max="3" width="8.69921875" style="4"/>
    <col min="4" max="4" width="6.8984375" style="4" customWidth="1"/>
    <col min="5" max="5" width="29.5" style="4" customWidth="1"/>
    <col min="6" max="6" width="10.3984375" style="4" bestFit="1" customWidth="1"/>
    <col min="7" max="7" width="8.69921875" style="4"/>
    <col min="8" max="8" width="4.19921875" style="4" customWidth="1"/>
    <col min="9" max="10" width="8.69921875" style="4"/>
    <col min="11" max="11" width="29.5" style="4" bestFit="1" customWidth="1"/>
    <col min="12" max="12" width="6.09765625" style="4" customWidth="1"/>
    <col min="13" max="13" width="3.19921875" style="4" customWidth="1"/>
    <col min="14" max="16" width="8.69921875" style="4"/>
  </cols>
  <sheetData>
    <row r="1" spans="1:16" ht="32.549999999999997" customHeight="1">
      <c r="A1" s="66" t="s">
        <v>117</v>
      </c>
      <c r="C1" s="67">
        <v>2</v>
      </c>
      <c r="D1" s="67">
        <v>4</v>
      </c>
      <c r="E1" s="67">
        <v>3</v>
      </c>
      <c r="F1" s="67">
        <v>2</v>
      </c>
      <c r="G1" s="67">
        <v>3</v>
      </c>
      <c r="I1" s="66" t="s">
        <v>118</v>
      </c>
      <c r="N1" s="66" t="s">
        <v>119</v>
      </c>
    </row>
    <row r="2" spans="1:16">
      <c r="A2" s="5" t="s">
        <v>120</v>
      </c>
      <c r="B2" s="5" t="s">
        <v>121</v>
      </c>
      <c r="C2" s="5" t="s">
        <v>105</v>
      </c>
      <c r="D2" s="5" t="s">
        <v>122</v>
      </c>
      <c r="E2" s="5" t="s">
        <v>123</v>
      </c>
      <c r="F2" s="5" t="s">
        <v>124</v>
      </c>
      <c r="G2" s="5" t="s">
        <v>125</v>
      </c>
      <c r="I2" s="5" t="s">
        <v>120</v>
      </c>
      <c r="J2" s="5" t="s">
        <v>105</v>
      </c>
      <c r="K2" s="5" t="s">
        <v>123</v>
      </c>
      <c r="L2" s="5" t="s">
        <v>122</v>
      </c>
      <c r="N2" s="5" t="s">
        <v>121</v>
      </c>
      <c r="O2" s="5" t="s">
        <v>126</v>
      </c>
      <c r="P2" s="5" t="s">
        <v>125</v>
      </c>
    </row>
    <row r="3" spans="1:16">
      <c r="A3" s="2" t="s">
        <v>127</v>
      </c>
      <c r="B3" s="2">
        <v>201001</v>
      </c>
      <c r="C3" s="6" t="str">
        <f>VLOOKUP($A3,$I$3:$L$6,C$1,)</f>
        <v>홍길동</v>
      </c>
      <c r="D3" s="6">
        <f t="shared" ref="D3:E7" si="0">VLOOKUP($A3,$I$3:$L$6,D$1,)</f>
        <v>2</v>
      </c>
      <c r="E3" s="6" t="str">
        <f t="shared" si="0"/>
        <v>hgd@snowballproject.co.kr</v>
      </c>
      <c r="F3" s="6" t="str">
        <f>VLOOKUP($B3,SUBJECTS,F$1,)</f>
        <v>수학</v>
      </c>
      <c r="G3" s="6"/>
      <c r="I3" s="2" t="s">
        <v>127</v>
      </c>
      <c r="J3" s="2" t="s">
        <v>113</v>
      </c>
      <c r="K3" s="2" t="s">
        <v>128</v>
      </c>
      <c r="L3" s="2">
        <v>2</v>
      </c>
      <c r="N3" s="2">
        <v>101001</v>
      </c>
      <c r="O3" s="2" t="s">
        <v>129</v>
      </c>
      <c r="P3" s="2">
        <v>3</v>
      </c>
    </row>
    <row r="4" spans="1:16">
      <c r="A4" s="2" t="s">
        <v>130</v>
      </c>
      <c r="B4" s="2">
        <v>101001</v>
      </c>
      <c r="C4" s="6" t="str">
        <f t="shared" ref="C4:C8" si="1">VLOOKUP($A4,$I$3:$L$6,2,)</f>
        <v>정약용</v>
      </c>
      <c r="D4" s="6">
        <f t="shared" si="0"/>
        <v>1</v>
      </c>
      <c r="E4" s="6" t="str">
        <f t="shared" si="0"/>
        <v>jyy@snowballproject.co.kr</v>
      </c>
      <c r="F4" s="6" t="str">
        <f>VLOOKUP($B4,SUBJECTS,F$1,)</f>
        <v>영어</v>
      </c>
      <c r="G4" s="6"/>
      <c r="I4" s="2" t="s">
        <v>130</v>
      </c>
      <c r="J4" s="2" t="s">
        <v>115</v>
      </c>
      <c r="K4" s="2" t="s">
        <v>131</v>
      </c>
      <c r="L4" s="2">
        <v>1</v>
      </c>
      <c r="N4" s="2">
        <v>201001</v>
      </c>
      <c r="O4" s="2" t="s">
        <v>132</v>
      </c>
      <c r="P4" s="2">
        <v>4</v>
      </c>
    </row>
    <row r="5" spans="1:16">
      <c r="A5" s="2" t="s">
        <v>133</v>
      </c>
      <c r="B5" s="2">
        <v>101001</v>
      </c>
      <c r="C5" s="6" t="str">
        <f t="shared" si="1"/>
        <v>신사임당</v>
      </c>
      <c r="D5" s="6">
        <f t="shared" si="0"/>
        <v>3</v>
      </c>
      <c r="E5" s="6" t="str">
        <f t="shared" si="0"/>
        <v>saimdang@snowballproject.co.kr</v>
      </c>
      <c r="F5" s="6" t="str">
        <f>VLOOKUP($B5,SUBJECTS,F$1,)</f>
        <v>영어</v>
      </c>
      <c r="G5" s="6"/>
      <c r="I5" s="2" t="s">
        <v>133</v>
      </c>
      <c r="J5" s="2" t="s">
        <v>134</v>
      </c>
      <c r="K5" s="2" t="s">
        <v>135</v>
      </c>
      <c r="L5" s="2">
        <v>3</v>
      </c>
    </row>
    <row r="6" spans="1:16">
      <c r="A6" s="2" t="s">
        <v>136</v>
      </c>
      <c r="B6" s="2">
        <v>201001</v>
      </c>
      <c r="C6" s="6" t="str">
        <f t="shared" si="1"/>
        <v>유관순</v>
      </c>
      <c r="D6" s="6">
        <f t="shared" si="0"/>
        <v>2</v>
      </c>
      <c r="E6" s="6" t="str">
        <f t="shared" si="0"/>
        <v>yks@snowballproject.co.kr</v>
      </c>
      <c r="F6" s="6" t="str">
        <f>VLOOKUP($B6,SUBJECTS,F$1,)</f>
        <v>수학</v>
      </c>
      <c r="G6" s="6"/>
      <c r="I6" s="2" t="s">
        <v>136</v>
      </c>
      <c r="J6" s="2" t="s">
        <v>137</v>
      </c>
      <c r="K6" s="2" t="s">
        <v>138</v>
      </c>
      <c r="L6" s="2">
        <v>2</v>
      </c>
    </row>
    <row r="7" spans="1:16">
      <c r="A7" s="2" t="s">
        <v>136</v>
      </c>
      <c r="B7" s="2">
        <v>101001</v>
      </c>
      <c r="C7" s="6" t="str">
        <f t="shared" si="1"/>
        <v>유관순</v>
      </c>
      <c r="D7" s="6">
        <f t="shared" si="0"/>
        <v>2</v>
      </c>
      <c r="E7" s="6" t="str">
        <f t="shared" si="0"/>
        <v>yks@snowballproject.co.kr</v>
      </c>
      <c r="F7" s="6" t="str">
        <f>VLOOKUP($B7,SUBJECTS,F$1,)</f>
        <v>영어</v>
      </c>
      <c r="G7" s="6"/>
    </row>
    <row r="8" spans="1:16">
      <c r="A8" s="2" t="s">
        <v>139</v>
      </c>
      <c r="B8" s="2">
        <v>201001</v>
      </c>
      <c r="C8" s="6" t="e">
        <f t="shared" si="1"/>
        <v>#N/A</v>
      </c>
      <c r="D8" s="6"/>
      <c r="E8" s="6"/>
      <c r="F8" s="6" t="str">
        <f>VLOOKUP($B8,SUBJECTS,F$1,)</f>
        <v>수학</v>
      </c>
      <c r="G8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5C2D-A342-408A-AE30-8F58358F3B00}">
  <sheetPr>
    <tabColor rgb="FF92D050"/>
  </sheetPr>
  <dimension ref="A1:W35"/>
  <sheetViews>
    <sheetView workbookViewId="0">
      <selection activeCell="A14" sqref="A14"/>
    </sheetView>
  </sheetViews>
  <sheetFormatPr defaultColWidth="6.59765625" defaultRowHeight="17.399999999999999"/>
  <cols>
    <col min="1" max="1" width="10.09765625" style="4" customWidth="1"/>
    <col min="2" max="5" width="7.59765625" customWidth="1"/>
    <col min="6" max="21" width="6.3984375" customWidth="1"/>
    <col min="23" max="23" width="10.3984375" bestFit="1" customWidth="1"/>
  </cols>
  <sheetData>
    <row r="1" spans="1:23">
      <c r="A1" s="2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W1" t="s">
        <v>152</v>
      </c>
    </row>
    <row r="2" spans="1:23">
      <c r="A2" s="2" t="s">
        <v>11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3">
      <c r="A3" s="2" t="s">
        <v>12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3">
      <c r="A4" s="2" t="s">
        <v>14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">
      <c r="A5" s="2" t="s">
        <v>16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3">
      <c r="A6" s="2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W6">
        <v>100</v>
      </c>
    </row>
    <row r="7" spans="1:23">
      <c r="A7" s="2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3">
      <c r="A8" s="2" t="s">
        <v>13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3">
      <c r="A9" s="2" t="s">
        <v>15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3">
      <c r="A10" s="2" t="s">
        <v>17</v>
      </c>
      <c r="B10" s="9"/>
      <c r="C10" s="3"/>
      <c r="D10" s="9"/>
      <c r="E10" s="3"/>
      <c r="F10" s="9"/>
      <c r="G10" s="3"/>
      <c r="H10" s="9"/>
      <c r="I10" s="3"/>
      <c r="J10" s="9"/>
      <c r="K10" s="3"/>
      <c r="L10" s="9"/>
      <c r="M10" s="3"/>
      <c r="N10" s="9"/>
      <c r="O10" s="3"/>
      <c r="P10" s="9"/>
      <c r="Q10" s="3"/>
      <c r="R10" s="9"/>
      <c r="S10" s="3"/>
      <c r="T10" s="9"/>
      <c r="U10" s="3"/>
    </row>
    <row r="11" spans="1:23" ht="20.100000000000001" customHeight="1">
      <c r="A11" s="7">
        <v>1</v>
      </c>
      <c r="B11" s="79" t="str" cm="1">
        <f t="array" ref="B11">INDEX($H$11:$U$34, 1, $A$11*2 - 1)</f>
        <v>서울특별시</v>
      </c>
      <c r="C11" s="80"/>
      <c r="D11" s="81" t="s">
        <v>9</v>
      </c>
      <c r="E11" s="82"/>
      <c r="F11" s="78" t="s">
        <v>140</v>
      </c>
      <c r="G11" s="78" t="s">
        <v>0</v>
      </c>
      <c r="H11" s="78" t="s">
        <v>1</v>
      </c>
      <c r="I11" s="78" t="s">
        <v>1</v>
      </c>
      <c r="J11" s="78" t="s">
        <v>2</v>
      </c>
      <c r="K11" s="78" t="s">
        <v>2</v>
      </c>
      <c r="L11" s="78" t="s">
        <v>3</v>
      </c>
      <c r="M11" s="78" t="s">
        <v>3</v>
      </c>
      <c r="N11" s="78" t="s">
        <v>4</v>
      </c>
      <c r="O11" s="78" t="s">
        <v>4</v>
      </c>
      <c r="P11" s="78" t="s">
        <v>5</v>
      </c>
      <c r="Q11" s="78" t="s">
        <v>5</v>
      </c>
      <c r="R11" s="78" t="s">
        <v>6</v>
      </c>
      <c r="S11" s="78" t="s">
        <v>6</v>
      </c>
      <c r="T11" s="78" t="s">
        <v>7</v>
      </c>
      <c r="U11" s="78" t="s">
        <v>7</v>
      </c>
      <c r="W11" s="3" t="s">
        <v>141</v>
      </c>
    </row>
    <row r="12" spans="1:23" ht="20.100000000000001" customHeight="1">
      <c r="A12" s="5" t="s">
        <v>8</v>
      </c>
      <c r="B12" s="5" t="s">
        <v>142</v>
      </c>
      <c r="C12" s="5" t="s">
        <v>143</v>
      </c>
      <c r="D12" s="5" t="s">
        <v>142</v>
      </c>
      <c r="E12" s="5" t="s">
        <v>143</v>
      </c>
      <c r="F12" s="5" t="s">
        <v>144</v>
      </c>
      <c r="G12" s="5" t="s">
        <v>145</v>
      </c>
      <c r="H12" s="5" t="s">
        <v>144</v>
      </c>
      <c r="I12" s="5" t="s">
        <v>145</v>
      </c>
      <c r="J12" s="5" t="s">
        <v>144</v>
      </c>
      <c r="K12" s="5" t="s">
        <v>145</v>
      </c>
      <c r="L12" s="5" t="s">
        <v>144</v>
      </c>
      <c r="M12" s="5" t="s">
        <v>145</v>
      </c>
      <c r="N12" s="5" t="s">
        <v>144</v>
      </c>
      <c r="O12" s="5" t="s">
        <v>145</v>
      </c>
      <c r="P12" s="5" t="s">
        <v>144</v>
      </c>
      <c r="Q12" s="5" t="s">
        <v>145</v>
      </c>
      <c r="R12" s="5" t="s">
        <v>144</v>
      </c>
      <c r="S12" s="5" t="s">
        <v>145</v>
      </c>
      <c r="T12" s="5" t="s">
        <v>144</v>
      </c>
      <c r="U12" s="5" t="s">
        <v>145</v>
      </c>
      <c r="W12" s="69" t="s">
        <v>146</v>
      </c>
    </row>
    <row r="13" spans="1:23" ht="20.100000000000001" customHeight="1">
      <c r="A13" s="70">
        <v>1999</v>
      </c>
      <c r="B13" s="71" cm="1">
        <f t="array" ref="B13">INDEX(TABLE_LOSS_RATIO, ROW(B13)-10, $A$11*2 - 1)</f>
        <v>0.70599999999999996</v>
      </c>
      <c r="C13" s="71" cm="1">
        <f t="array" ref="C13">INDEX(TABLE_LOSS_RATIO, ROW(C13)-10, $A$11*2)</f>
        <v>0.63800000000000001</v>
      </c>
      <c r="D13" s="72">
        <f>B13-F13</f>
        <v>-6.2000000000000055E-2</v>
      </c>
      <c r="E13" s="72">
        <f>C13-G13</f>
        <v>-4.4000000000000039E-2</v>
      </c>
      <c r="F13">
        <v>0.76800000000000002</v>
      </c>
      <c r="G13">
        <v>0.68200000000000005</v>
      </c>
      <c r="H13">
        <v>0.70599999999999996</v>
      </c>
      <c r="I13">
        <v>0.63800000000000001</v>
      </c>
      <c r="J13">
        <v>0.58399999999999996</v>
      </c>
      <c r="K13">
        <v>0.47600000000000003</v>
      </c>
      <c r="L13">
        <v>0.56499999999999995</v>
      </c>
      <c r="M13">
        <v>0.53100000000000003</v>
      </c>
      <c r="N13">
        <v>0.78099999999999992</v>
      </c>
      <c r="O13">
        <v>0.66700000000000004</v>
      </c>
      <c r="P13">
        <v>0.66400000000000003</v>
      </c>
      <c r="Q13">
        <v>0.60099999999999998</v>
      </c>
      <c r="R13">
        <v>0.82900000000000007</v>
      </c>
      <c r="S13">
        <v>0.70499999999999996</v>
      </c>
      <c r="T13">
        <v>0.59899999999999998</v>
      </c>
      <c r="U13">
        <v>0.55399999999999994</v>
      </c>
      <c r="W13" s="3" t="s">
        <v>147</v>
      </c>
    </row>
    <row r="14" spans="1:23" ht="20.100000000000001" customHeight="1">
      <c r="A14" s="70">
        <v>2000</v>
      </c>
      <c r="B14" s="71" cm="1">
        <f t="array" ref="B14">INDEX(TABLE_LOSS_RATIO, ROW(B14)-10, $A$11*2 - 1)</f>
        <v>0.73199999999999998</v>
      </c>
      <c r="C14" s="71" cm="1">
        <f t="array" ref="C14">INDEX(TABLE_LOSS_RATIO, ROW(C14)-10, $A$11*2)</f>
        <v>0.65799999999999992</v>
      </c>
      <c r="D14" s="72">
        <f t="shared" ref="D14:E34" si="0">B14-F14</f>
        <v>-4.500000000000004E-2</v>
      </c>
      <c r="E14" s="72">
        <f t="shared" si="0"/>
        <v>-4.6000000000000152E-2</v>
      </c>
      <c r="F14">
        <v>0.77700000000000002</v>
      </c>
      <c r="G14">
        <v>0.70400000000000007</v>
      </c>
      <c r="H14">
        <v>0.73199999999999998</v>
      </c>
      <c r="I14">
        <v>0.65799999999999992</v>
      </c>
      <c r="J14">
        <v>0.57399999999999995</v>
      </c>
      <c r="K14">
        <v>0.51300000000000001</v>
      </c>
      <c r="L14">
        <v>0.55700000000000005</v>
      </c>
      <c r="M14">
        <v>0.57499999999999996</v>
      </c>
      <c r="N14">
        <v>0.83200000000000007</v>
      </c>
      <c r="O14">
        <v>0.68700000000000006</v>
      </c>
      <c r="P14">
        <v>0.65900000000000003</v>
      </c>
      <c r="Q14">
        <v>0.65500000000000003</v>
      </c>
      <c r="R14">
        <v>0.89200000000000002</v>
      </c>
      <c r="S14">
        <v>0.79299999999999993</v>
      </c>
      <c r="T14">
        <v>0.59099999999999997</v>
      </c>
      <c r="U14">
        <v>0.55100000000000005</v>
      </c>
      <c r="W14" s="3" t="s">
        <v>148</v>
      </c>
    </row>
    <row r="15" spans="1:23" ht="20.100000000000001" customHeight="1">
      <c r="A15" s="70">
        <v>2001</v>
      </c>
      <c r="B15" s="71" cm="1">
        <f t="array" ref="B15">INDEX(TABLE_LOSS_RATIO, ROW(B15)-10, $A$11*2 - 1)</f>
        <v>0.61899999999999999</v>
      </c>
      <c r="C15" s="71" cm="1">
        <f t="array" ref="C15">INDEX(TABLE_LOSS_RATIO, ROW(C15)-10, $A$11*2)</f>
        <v>0.6</v>
      </c>
      <c r="D15" s="72">
        <f t="shared" si="0"/>
        <v>-5.1999999999999935E-2</v>
      </c>
      <c r="E15" s="72">
        <f t="shared" si="0"/>
        <v>-6.2999999999999945E-2</v>
      </c>
      <c r="F15">
        <v>0.67099999999999993</v>
      </c>
      <c r="G15">
        <v>0.66299999999999992</v>
      </c>
      <c r="H15">
        <v>0.61899999999999999</v>
      </c>
      <c r="I15">
        <v>0.6</v>
      </c>
      <c r="J15">
        <v>0.53</v>
      </c>
      <c r="K15">
        <v>0.56999999999999995</v>
      </c>
      <c r="L15">
        <v>0.54600000000000004</v>
      </c>
      <c r="M15">
        <v>0.66500000000000004</v>
      </c>
      <c r="N15">
        <v>0.71200000000000008</v>
      </c>
      <c r="O15">
        <v>0.77300000000000002</v>
      </c>
      <c r="P15">
        <v>0.58899999999999997</v>
      </c>
      <c r="Q15">
        <v>0.69700000000000006</v>
      </c>
      <c r="R15">
        <v>0.75099999999999989</v>
      </c>
      <c r="S15">
        <v>0.78700000000000003</v>
      </c>
      <c r="T15">
        <v>0.54200000000000004</v>
      </c>
      <c r="U15">
        <v>0.76900000000000002</v>
      </c>
      <c r="W15" s="3" t="s">
        <v>149</v>
      </c>
    </row>
    <row r="16" spans="1:23" ht="20.100000000000001" customHeight="1">
      <c r="A16" s="70">
        <v>2002</v>
      </c>
      <c r="B16" s="71" cm="1">
        <f t="array" ref="B16">INDEX(TABLE_LOSS_RATIO, ROW(B16)-10, $A$11*2 - 1)</f>
        <v>0.623</v>
      </c>
      <c r="C16" s="71" cm="1">
        <f t="array" ref="C16">INDEX(TABLE_LOSS_RATIO, ROW(C16)-10, $A$11*2)</f>
        <v>0.60499999999999998</v>
      </c>
      <c r="D16" s="72">
        <f t="shared" si="0"/>
        <v>-4.7999999999999932E-2</v>
      </c>
      <c r="E16" s="72">
        <f t="shared" si="0"/>
        <v>-7.5000000000000067E-2</v>
      </c>
      <c r="F16">
        <v>0.67099999999999993</v>
      </c>
      <c r="G16">
        <v>0.68</v>
      </c>
      <c r="H16">
        <v>0.623</v>
      </c>
      <c r="I16">
        <v>0.60499999999999998</v>
      </c>
      <c r="J16">
        <v>0.55399999999999994</v>
      </c>
      <c r="K16">
        <v>0.59</v>
      </c>
      <c r="L16">
        <v>0.53500000000000003</v>
      </c>
      <c r="M16">
        <v>0.65700000000000003</v>
      </c>
      <c r="N16">
        <v>0.73599999999999999</v>
      </c>
      <c r="O16">
        <v>0.63300000000000001</v>
      </c>
      <c r="P16">
        <v>0.61399999999999999</v>
      </c>
      <c r="Q16">
        <v>0.67900000000000005</v>
      </c>
      <c r="R16">
        <v>0.71499999999999997</v>
      </c>
      <c r="S16">
        <v>0.69599999999999995</v>
      </c>
      <c r="T16">
        <v>0.56399999999999995</v>
      </c>
      <c r="U16">
        <v>0.63500000000000001</v>
      </c>
      <c r="W16" s="3" t="s">
        <v>150</v>
      </c>
    </row>
    <row r="17" spans="1:23" ht="20.100000000000001" customHeight="1">
      <c r="A17" s="70">
        <v>2003</v>
      </c>
      <c r="B17" s="71" cm="1">
        <f t="array" ref="B17">INDEX(TABLE_LOSS_RATIO, ROW(B17)-10, $A$11*2 - 1)</f>
        <v>0.71700000000000008</v>
      </c>
      <c r="C17" s="71" cm="1">
        <f t="array" ref="C17">INDEX(TABLE_LOSS_RATIO, ROW(C17)-10, $A$11*2)</f>
        <v>0.64800000000000002</v>
      </c>
      <c r="D17" s="72">
        <f t="shared" si="0"/>
        <v>-3.8999999999999813E-2</v>
      </c>
      <c r="E17" s="72">
        <f t="shared" si="0"/>
        <v>-9.6999999999999975E-2</v>
      </c>
      <c r="F17">
        <v>0.75599999999999989</v>
      </c>
      <c r="G17">
        <v>0.745</v>
      </c>
      <c r="H17">
        <v>0.71700000000000008</v>
      </c>
      <c r="I17">
        <v>0.64800000000000002</v>
      </c>
      <c r="J17">
        <v>0.59299999999999997</v>
      </c>
      <c r="K17">
        <v>0.68599999999999994</v>
      </c>
      <c r="L17">
        <v>0.627</v>
      </c>
      <c r="M17">
        <v>0.72699999999999998</v>
      </c>
      <c r="N17">
        <v>0.84400000000000008</v>
      </c>
      <c r="O17">
        <v>0.70400000000000007</v>
      </c>
      <c r="P17">
        <v>0.72599999999999998</v>
      </c>
      <c r="Q17">
        <v>0.77200000000000002</v>
      </c>
      <c r="R17">
        <v>0.78700000000000003</v>
      </c>
      <c r="S17">
        <v>0.752</v>
      </c>
      <c r="T17">
        <v>0.59499999999999997</v>
      </c>
      <c r="U17">
        <v>0.66700000000000004</v>
      </c>
      <c r="W17" s="3" t="s">
        <v>151</v>
      </c>
    </row>
    <row r="18" spans="1:23" ht="20.100000000000001" customHeight="1">
      <c r="A18" s="70">
        <v>2004</v>
      </c>
      <c r="B18" s="71" cm="1">
        <f t="array" ref="B18">INDEX(TABLE_LOSS_RATIO, ROW(B18)-10, $A$11*2 - 1)</f>
        <v>0.7</v>
      </c>
      <c r="C18" s="71" cm="1">
        <f t="array" ref="C18">INDEX(TABLE_LOSS_RATIO, ROW(C18)-10, $A$11*2)</f>
        <v>0.64800000000000002</v>
      </c>
      <c r="D18" s="72">
        <f t="shared" si="0"/>
        <v>-1.6000000000000014E-2</v>
      </c>
      <c r="E18" s="72">
        <f t="shared" si="0"/>
        <v>-4.7999999999999932E-2</v>
      </c>
      <c r="F18">
        <v>0.71599999999999997</v>
      </c>
      <c r="G18">
        <v>0.69599999999999995</v>
      </c>
      <c r="H18">
        <v>0.7</v>
      </c>
      <c r="I18">
        <v>0.64800000000000002</v>
      </c>
      <c r="J18">
        <v>0.60099999999999998</v>
      </c>
      <c r="K18">
        <v>0.64</v>
      </c>
      <c r="L18">
        <v>0.621</v>
      </c>
      <c r="M18">
        <v>0.68</v>
      </c>
      <c r="N18">
        <v>0.82900000000000007</v>
      </c>
      <c r="O18">
        <v>0.73099999999999998</v>
      </c>
      <c r="P18">
        <v>0.71099999999999997</v>
      </c>
      <c r="Q18">
        <v>0.73199999999999998</v>
      </c>
      <c r="R18">
        <v>0.74199999999999999</v>
      </c>
      <c r="S18">
        <v>0.67099999999999993</v>
      </c>
      <c r="T18">
        <v>0.57299999999999995</v>
      </c>
      <c r="U18">
        <v>0.626</v>
      </c>
    </row>
    <row r="19" spans="1:23" ht="20.100000000000001" customHeight="1">
      <c r="A19" s="70">
        <v>2005</v>
      </c>
      <c r="B19" s="71" cm="1">
        <f t="array" ref="B19">INDEX(TABLE_LOSS_RATIO, ROW(B19)-10, $A$11*2 - 1)</f>
        <v>0.75900000000000001</v>
      </c>
      <c r="C19" s="71" cm="1">
        <f t="array" ref="C19">INDEX(TABLE_LOSS_RATIO, ROW(C19)-10, $A$11*2)</f>
        <v>0.70200000000000007</v>
      </c>
      <c r="D19" s="72">
        <f t="shared" si="0"/>
        <v>7.0000000000000062E-3</v>
      </c>
      <c r="E19" s="72">
        <f t="shared" si="0"/>
        <v>-3.7999999999999923E-2</v>
      </c>
      <c r="F19">
        <v>0.752</v>
      </c>
      <c r="G19">
        <v>0.74</v>
      </c>
      <c r="H19">
        <v>0.75900000000000001</v>
      </c>
      <c r="I19">
        <v>0.70200000000000007</v>
      </c>
      <c r="J19">
        <v>0.65599999999999992</v>
      </c>
      <c r="K19">
        <v>0.69</v>
      </c>
      <c r="L19">
        <v>0.63600000000000001</v>
      </c>
      <c r="M19">
        <v>0.68900000000000006</v>
      </c>
      <c r="N19">
        <v>0.88300000000000001</v>
      </c>
      <c r="O19">
        <v>0.76800000000000002</v>
      </c>
      <c r="P19">
        <v>0.72799999999999998</v>
      </c>
      <c r="Q19">
        <v>0.76200000000000001</v>
      </c>
      <c r="R19">
        <v>0.77</v>
      </c>
      <c r="S19">
        <v>0.73099999999999998</v>
      </c>
      <c r="T19">
        <v>0.60099999999999998</v>
      </c>
      <c r="U19">
        <v>0.64900000000000002</v>
      </c>
    </row>
    <row r="20" spans="1:23" ht="20.100000000000001" customHeight="1">
      <c r="A20" s="70">
        <v>2006</v>
      </c>
      <c r="B20" s="71" cm="1">
        <f t="array" ref="B20">INDEX(TABLE_LOSS_RATIO, ROW(B20)-10, $A$11*2 - 1)</f>
        <v>0.77800000000000002</v>
      </c>
      <c r="C20" s="71" cm="1">
        <f t="array" ref="C20">INDEX(TABLE_LOSS_RATIO, ROW(C20)-10, $A$11*2)</f>
        <v>0.72400000000000009</v>
      </c>
      <c r="D20" s="72">
        <f t="shared" si="0"/>
        <v>1.3000000000000012E-2</v>
      </c>
      <c r="E20" s="72">
        <f t="shared" si="0"/>
        <v>-4.4999999999999929E-2</v>
      </c>
      <c r="F20">
        <v>0.76500000000000001</v>
      </c>
      <c r="G20">
        <v>0.76900000000000002</v>
      </c>
      <c r="H20">
        <v>0.77800000000000002</v>
      </c>
      <c r="I20">
        <v>0.72400000000000009</v>
      </c>
      <c r="J20">
        <v>0.68700000000000006</v>
      </c>
      <c r="K20">
        <v>0.73099999999999998</v>
      </c>
      <c r="L20">
        <v>0.66799999999999993</v>
      </c>
      <c r="M20">
        <v>0.75700000000000001</v>
      </c>
      <c r="N20">
        <v>0.86900000000000011</v>
      </c>
      <c r="O20">
        <v>0.78299999999999992</v>
      </c>
      <c r="P20">
        <v>0.81400000000000006</v>
      </c>
      <c r="Q20">
        <v>0.80400000000000005</v>
      </c>
      <c r="R20">
        <v>0.75800000000000001</v>
      </c>
      <c r="S20">
        <v>0.76200000000000001</v>
      </c>
      <c r="T20">
        <v>0.62</v>
      </c>
      <c r="U20">
        <v>0.64800000000000002</v>
      </c>
    </row>
    <row r="21" spans="1:23" ht="20.100000000000001" customHeight="1">
      <c r="A21" s="70">
        <v>2007</v>
      </c>
      <c r="B21" s="71" cm="1">
        <f t="array" ref="B21">INDEX(TABLE_LOSS_RATIO, ROW(B21)-10, $A$11*2 - 1)</f>
        <v>0.71700000000000008</v>
      </c>
      <c r="C21" s="71" cm="1">
        <f t="array" ref="C21">INDEX(TABLE_LOSS_RATIO, ROW(C21)-10, $A$11*2)</f>
        <v>0.70599999999999996</v>
      </c>
      <c r="D21" s="72">
        <f t="shared" si="0"/>
        <v>3.0000000000000027E-2</v>
      </c>
      <c r="E21" s="72">
        <f t="shared" si="0"/>
        <v>-3.2000000000000028E-2</v>
      </c>
      <c r="F21">
        <v>0.68700000000000006</v>
      </c>
      <c r="G21">
        <v>0.73799999999999999</v>
      </c>
      <c r="H21">
        <v>0.71700000000000008</v>
      </c>
      <c r="I21">
        <v>0.70599999999999996</v>
      </c>
      <c r="J21">
        <v>0.60599999999999998</v>
      </c>
      <c r="K21">
        <v>0.68</v>
      </c>
      <c r="L21">
        <v>0.59399999999999997</v>
      </c>
      <c r="M21">
        <v>0.70799999999999996</v>
      </c>
      <c r="N21">
        <v>0.78099999999999992</v>
      </c>
      <c r="O21">
        <v>0.74900000000000011</v>
      </c>
      <c r="P21">
        <v>0.74900000000000011</v>
      </c>
      <c r="Q21">
        <v>0.79299999999999993</v>
      </c>
      <c r="R21">
        <v>0.70299999999999996</v>
      </c>
      <c r="S21">
        <v>0.71099999999999997</v>
      </c>
      <c r="T21">
        <v>0.59599999999999997</v>
      </c>
      <c r="U21">
        <v>0.65</v>
      </c>
    </row>
    <row r="22" spans="1:23" ht="20.100000000000001" customHeight="1">
      <c r="A22" s="70">
        <v>2008</v>
      </c>
      <c r="B22" s="71" cm="1">
        <f t="array" ref="B22">INDEX(TABLE_LOSS_RATIO, ROW(B22)-10, $A$11*2 - 1)</f>
        <v>0.68299999999999994</v>
      </c>
      <c r="C22" s="71" cm="1">
        <f t="array" ref="C22">INDEX(TABLE_LOSS_RATIO, ROW(C22)-10, $A$11*2)</f>
        <v>0.72</v>
      </c>
      <c r="D22" s="72">
        <f t="shared" si="0"/>
        <v>4.0999999999999925E-2</v>
      </c>
      <c r="E22" s="72">
        <f t="shared" si="0"/>
        <v>4.0000000000000036E-3</v>
      </c>
      <c r="F22">
        <v>0.64200000000000002</v>
      </c>
      <c r="G22">
        <v>0.71599999999999997</v>
      </c>
      <c r="H22">
        <v>0.68299999999999994</v>
      </c>
      <c r="I22">
        <v>0.72</v>
      </c>
      <c r="J22">
        <v>0.58799999999999997</v>
      </c>
      <c r="K22">
        <v>0.64900000000000002</v>
      </c>
      <c r="L22">
        <v>0.56200000000000006</v>
      </c>
      <c r="M22">
        <v>0.69599999999999995</v>
      </c>
      <c r="N22">
        <v>0.76500000000000001</v>
      </c>
      <c r="O22">
        <v>0.75900000000000001</v>
      </c>
      <c r="P22">
        <v>0.71599999999999997</v>
      </c>
      <c r="Q22">
        <v>0.76800000000000002</v>
      </c>
      <c r="R22">
        <v>0.68200000000000005</v>
      </c>
      <c r="S22">
        <v>0.7609999999999999</v>
      </c>
      <c r="T22">
        <v>0.53</v>
      </c>
      <c r="U22">
        <v>0.64400000000000002</v>
      </c>
    </row>
    <row r="23" spans="1:23" ht="20.100000000000001" customHeight="1">
      <c r="A23" s="70">
        <v>2009</v>
      </c>
      <c r="B23" s="71" cm="1">
        <f t="array" ref="B23">INDEX(TABLE_LOSS_RATIO, ROW(B23)-10, $A$11*2 - 1)</f>
        <v>0.73</v>
      </c>
      <c r="C23" s="71" cm="1">
        <f t="array" ref="C23">INDEX(TABLE_LOSS_RATIO, ROW(C23)-10, $A$11*2)</f>
        <v>0.75900000000000001</v>
      </c>
      <c r="D23" s="72">
        <f t="shared" si="0"/>
        <v>1.2000000000000011E-2</v>
      </c>
      <c r="E23" s="72">
        <f t="shared" si="0"/>
        <v>-1.9000000000000017E-2</v>
      </c>
      <c r="F23">
        <v>0.71799999999999997</v>
      </c>
      <c r="G23">
        <v>0.77800000000000002</v>
      </c>
      <c r="H23">
        <v>0.73</v>
      </c>
      <c r="I23">
        <v>0.75900000000000001</v>
      </c>
      <c r="J23">
        <v>0.63600000000000001</v>
      </c>
      <c r="K23">
        <v>0.70499999999999996</v>
      </c>
      <c r="L23">
        <v>0.65599999999999992</v>
      </c>
      <c r="M23">
        <v>0.74099999999999999</v>
      </c>
      <c r="N23">
        <v>0.85199999999999998</v>
      </c>
      <c r="O23">
        <v>0.83299999999999996</v>
      </c>
      <c r="P23">
        <v>0.81700000000000006</v>
      </c>
      <c r="Q23">
        <v>0.85</v>
      </c>
      <c r="R23">
        <v>0.75</v>
      </c>
      <c r="S23">
        <v>0.80900000000000005</v>
      </c>
      <c r="T23">
        <v>0.621</v>
      </c>
      <c r="U23">
        <v>0.66599999999999993</v>
      </c>
    </row>
    <row r="24" spans="1:23" ht="20.100000000000001" customHeight="1">
      <c r="A24" s="70">
        <v>2010</v>
      </c>
      <c r="B24" s="71" cm="1">
        <f t="array" ref="B24">INDEX(TABLE_LOSS_RATIO, ROW(B24)-10, $A$11*2 - 1)</f>
        <v>0.753</v>
      </c>
      <c r="C24" s="71" cm="1">
        <f t="array" ref="C24">INDEX(TABLE_LOSS_RATIO, ROW(C24)-10, $A$11*2)</f>
        <v>0.81599999999999995</v>
      </c>
      <c r="D24" s="72">
        <f t="shared" si="0"/>
        <v>8.0000000000000071E-3</v>
      </c>
      <c r="E24" s="72">
        <f t="shared" si="0"/>
        <v>-2.3000000000000131E-2</v>
      </c>
      <c r="F24">
        <v>0.745</v>
      </c>
      <c r="G24">
        <v>0.83900000000000008</v>
      </c>
      <c r="H24">
        <v>0.753</v>
      </c>
      <c r="I24">
        <v>0.81599999999999995</v>
      </c>
      <c r="J24">
        <v>0.68099999999999994</v>
      </c>
      <c r="K24">
        <v>0.77</v>
      </c>
      <c r="L24">
        <v>0.69</v>
      </c>
      <c r="M24">
        <v>0.80099999999999993</v>
      </c>
      <c r="N24">
        <v>0.86199999999999999</v>
      </c>
      <c r="O24">
        <v>0.90900000000000003</v>
      </c>
      <c r="P24">
        <v>0.82200000000000006</v>
      </c>
      <c r="Q24">
        <v>0.85799999999999998</v>
      </c>
      <c r="R24">
        <v>0.78900000000000003</v>
      </c>
      <c r="S24">
        <v>0.88800000000000001</v>
      </c>
      <c r="T24">
        <v>0.64</v>
      </c>
      <c r="U24">
        <v>0.71499999999999997</v>
      </c>
    </row>
    <row r="25" spans="1:23" ht="20.100000000000001" customHeight="1">
      <c r="A25" s="70">
        <v>2011</v>
      </c>
      <c r="B25" s="71" cm="1">
        <f t="array" ref="B25">INDEX(TABLE_LOSS_RATIO, ROW(B25)-10, $A$11*2 - 1)</f>
        <v>0.74</v>
      </c>
      <c r="C25" s="71" cm="1">
        <f t="array" ref="C25">INDEX(TABLE_LOSS_RATIO, ROW(C25)-10, $A$11*2)</f>
        <v>0.73</v>
      </c>
      <c r="D25" s="72">
        <f t="shared" si="0"/>
        <v>0</v>
      </c>
      <c r="E25" s="72">
        <f t="shared" si="0"/>
        <v>-2.300000000000002E-2</v>
      </c>
      <c r="F25">
        <v>0.74</v>
      </c>
      <c r="G25">
        <v>0.753</v>
      </c>
      <c r="H25">
        <v>0.74</v>
      </c>
      <c r="I25">
        <v>0.73</v>
      </c>
      <c r="J25">
        <v>0.68700000000000006</v>
      </c>
      <c r="K25">
        <v>0.69599999999999995</v>
      </c>
      <c r="L25">
        <v>0.68900000000000006</v>
      </c>
      <c r="M25">
        <v>0.72199999999999998</v>
      </c>
      <c r="N25">
        <v>0.85799999999999998</v>
      </c>
      <c r="O25">
        <v>0.79799999999999993</v>
      </c>
      <c r="P25">
        <v>0.83799999999999997</v>
      </c>
      <c r="Q25">
        <v>0.77099999999999991</v>
      </c>
      <c r="R25">
        <v>0.77</v>
      </c>
      <c r="S25">
        <v>0.78400000000000003</v>
      </c>
      <c r="T25">
        <v>0.65300000000000002</v>
      </c>
      <c r="U25">
        <v>0.67400000000000004</v>
      </c>
    </row>
    <row r="26" spans="1:23" ht="20.100000000000001" customHeight="1">
      <c r="A26" s="70">
        <v>2012</v>
      </c>
      <c r="B26" s="71" cm="1">
        <f t="array" ref="B26">INDEX(TABLE_LOSS_RATIO, ROW(B26)-10, $A$11*2 - 1)</f>
        <v>0.77300000000000002</v>
      </c>
      <c r="C26" s="71" cm="1">
        <f t="array" ref="C26">INDEX(TABLE_LOSS_RATIO, ROW(C26)-10, $A$11*2)</f>
        <v>0.72299999999999998</v>
      </c>
      <c r="D26" s="72">
        <f t="shared" si="0"/>
        <v>-2.9999999999998916E-3</v>
      </c>
      <c r="E26" s="72">
        <f t="shared" si="0"/>
        <v>-2.7000000000000024E-2</v>
      </c>
      <c r="F26">
        <v>0.77599999999999991</v>
      </c>
      <c r="G26">
        <v>0.75</v>
      </c>
      <c r="H26">
        <v>0.77300000000000002</v>
      </c>
      <c r="I26">
        <v>0.72299999999999998</v>
      </c>
      <c r="J26">
        <v>0.71900000000000008</v>
      </c>
      <c r="K26">
        <v>0.68799999999999994</v>
      </c>
      <c r="L26">
        <v>0.74199999999999999</v>
      </c>
      <c r="M26">
        <v>0.71799999999999997</v>
      </c>
      <c r="N26">
        <v>0.89</v>
      </c>
      <c r="O26">
        <v>0.78599999999999992</v>
      </c>
      <c r="P26">
        <v>0.91700000000000004</v>
      </c>
      <c r="Q26">
        <v>0.75700000000000001</v>
      </c>
      <c r="R26">
        <v>0.83299999999999996</v>
      </c>
      <c r="S26">
        <v>0.79</v>
      </c>
      <c r="T26">
        <v>0.68299999999999994</v>
      </c>
      <c r="U26">
        <v>0.69499999999999995</v>
      </c>
    </row>
    <row r="27" spans="1:23" ht="20.100000000000001" customHeight="1">
      <c r="A27" s="70">
        <v>2013</v>
      </c>
      <c r="B27" s="71" cm="1">
        <f t="array" ref="B27">INDEX(TABLE_LOSS_RATIO, ROW(B27)-10, $A$11*2 - 1)</f>
        <v>0.79</v>
      </c>
      <c r="C27" s="71" cm="1">
        <f t="array" ref="C27">INDEX(TABLE_LOSS_RATIO, ROW(C27)-10, $A$11*2)</f>
        <v>0.77599999999999991</v>
      </c>
      <c r="D27" s="72">
        <f t="shared" si="0"/>
        <v>-2.0000000000000018E-3</v>
      </c>
      <c r="E27" s="72">
        <f t="shared" si="0"/>
        <v>-1.9000000000000128E-2</v>
      </c>
      <c r="F27">
        <v>0.79200000000000004</v>
      </c>
      <c r="G27">
        <v>0.79500000000000004</v>
      </c>
      <c r="H27">
        <v>0.79</v>
      </c>
      <c r="I27">
        <v>0.77599999999999991</v>
      </c>
      <c r="J27">
        <v>0.7390000000000001</v>
      </c>
      <c r="K27">
        <v>0.73599999999999999</v>
      </c>
      <c r="L27">
        <v>0.81599999999999995</v>
      </c>
      <c r="M27">
        <v>0.81299999999999994</v>
      </c>
      <c r="N27">
        <v>0.86599999999999999</v>
      </c>
      <c r="O27">
        <v>0.83200000000000007</v>
      </c>
      <c r="P27">
        <v>1.0049999999999999</v>
      </c>
      <c r="Q27">
        <v>0.78900000000000003</v>
      </c>
      <c r="R27">
        <v>0.80599999999999994</v>
      </c>
      <c r="S27">
        <v>0.83299999999999996</v>
      </c>
      <c r="T27">
        <v>0.72199999999999998</v>
      </c>
      <c r="U27">
        <v>0.72699999999999998</v>
      </c>
    </row>
    <row r="28" spans="1:23" ht="20.100000000000001" customHeight="1">
      <c r="A28" s="70">
        <v>2014</v>
      </c>
      <c r="B28" s="71" cm="1">
        <f t="array" ref="B28">INDEX(TABLE_LOSS_RATIO, ROW(B28)-10, $A$11*2 - 1)</f>
        <v>0.621</v>
      </c>
      <c r="C28" s="71" cm="1">
        <f t="array" ref="C28">INDEX(TABLE_LOSS_RATIO, ROW(C28)-10, $A$11*2)</f>
        <v>0.85</v>
      </c>
      <c r="D28" s="72">
        <f t="shared" si="0"/>
        <v>-4.0000000000000036E-3</v>
      </c>
      <c r="E28" s="72">
        <f t="shared" si="0"/>
        <v>-1.5000000000000013E-2</v>
      </c>
      <c r="F28">
        <v>0.625</v>
      </c>
      <c r="G28">
        <v>0.86499999999999999</v>
      </c>
      <c r="H28">
        <v>0.621</v>
      </c>
      <c r="I28">
        <v>0.85</v>
      </c>
      <c r="J28">
        <v>0.61399999999999999</v>
      </c>
      <c r="K28">
        <v>0.85400000000000009</v>
      </c>
      <c r="L28">
        <v>0.66599999999999993</v>
      </c>
      <c r="M28">
        <v>0.85599999999999998</v>
      </c>
      <c r="N28">
        <v>0.64700000000000002</v>
      </c>
      <c r="O28">
        <v>0.91099999999999992</v>
      </c>
      <c r="P28">
        <v>0.72199999999999998</v>
      </c>
      <c r="Q28">
        <v>0.88400000000000001</v>
      </c>
      <c r="R28">
        <v>0.65500000000000003</v>
      </c>
      <c r="S28">
        <v>0.90500000000000003</v>
      </c>
      <c r="T28">
        <v>0.59499999999999997</v>
      </c>
      <c r="U28">
        <v>0.81299999999999994</v>
      </c>
    </row>
    <row r="29" spans="1:23" ht="20.100000000000001" customHeight="1">
      <c r="A29" s="70">
        <v>2015</v>
      </c>
      <c r="B29" s="71" cm="1">
        <f t="array" ref="B29">INDEX(TABLE_LOSS_RATIO, ROW(B29)-10, $A$11*2 - 1)</f>
        <v>0.64200000000000002</v>
      </c>
      <c r="C29" s="71" cm="1">
        <f t="array" ref="C29">INDEX(TABLE_LOSS_RATIO, ROW(C29)-10, $A$11*2)</f>
        <v>0.84099999999999997</v>
      </c>
      <c r="D29" s="72">
        <f t="shared" si="0"/>
        <v>-7.0000000000000062E-3</v>
      </c>
      <c r="E29" s="72">
        <f t="shared" si="0"/>
        <v>-8.0000000000001181E-3</v>
      </c>
      <c r="F29">
        <v>0.64900000000000002</v>
      </c>
      <c r="G29">
        <v>0.84900000000000009</v>
      </c>
      <c r="H29">
        <v>0.64200000000000002</v>
      </c>
      <c r="I29">
        <v>0.84099999999999997</v>
      </c>
      <c r="J29">
        <v>0.60099999999999998</v>
      </c>
      <c r="K29">
        <v>0.81799999999999995</v>
      </c>
      <c r="L29">
        <v>0.69400000000000006</v>
      </c>
      <c r="M29">
        <v>0.86599999999999999</v>
      </c>
      <c r="N29">
        <v>0.64800000000000002</v>
      </c>
      <c r="O29">
        <v>0.90200000000000002</v>
      </c>
      <c r="P29">
        <v>0.78200000000000003</v>
      </c>
      <c r="Q29">
        <v>0.88099999999999989</v>
      </c>
      <c r="R29">
        <v>0.67799999999999994</v>
      </c>
      <c r="S29">
        <v>0.89700000000000002</v>
      </c>
      <c r="T29">
        <v>0.61</v>
      </c>
      <c r="U29">
        <v>0.79299999999999993</v>
      </c>
    </row>
    <row r="30" spans="1:23" ht="20.100000000000001" customHeight="1">
      <c r="A30" s="70">
        <v>2016</v>
      </c>
      <c r="B30" s="71" cm="1">
        <f t="array" ref="B30">INDEX(TABLE_LOSS_RATIO, ROW(B30)-10, $A$11*2 - 1)</f>
        <v>0.66599999999999993</v>
      </c>
      <c r="C30" s="71" cm="1">
        <f t="array" ref="C30">INDEX(TABLE_LOSS_RATIO, ROW(C30)-10, $A$11*2)</f>
        <v>0.77300000000000002</v>
      </c>
      <c r="D30" s="72">
        <f t="shared" si="0"/>
        <v>-3.1000000000000139E-2</v>
      </c>
      <c r="E30" s="72">
        <f t="shared" si="0"/>
        <v>0</v>
      </c>
      <c r="F30">
        <v>0.69700000000000006</v>
      </c>
      <c r="G30">
        <v>0.77300000000000002</v>
      </c>
      <c r="H30">
        <v>0.66599999999999993</v>
      </c>
      <c r="I30">
        <v>0.77300000000000002</v>
      </c>
      <c r="J30">
        <v>0.67700000000000005</v>
      </c>
      <c r="K30">
        <v>0.72499999999999998</v>
      </c>
      <c r="L30">
        <v>0.747</v>
      </c>
      <c r="M30">
        <v>0.75700000000000001</v>
      </c>
      <c r="N30">
        <v>0.72799999999999998</v>
      </c>
      <c r="O30">
        <v>0.83400000000000007</v>
      </c>
      <c r="P30">
        <v>0.82400000000000007</v>
      </c>
      <c r="Q30">
        <v>0.76</v>
      </c>
      <c r="R30">
        <v>0.7340000000000001</v>
      </c>
      <c r="S30">
        <v>0.81900000000000006</v>
      </c>
      <c r="T30">
        <v>0.65200000000000002</v>
      </c>
      <c r="U30">
        <v>0.78700000000000003</v>
      </c>
    </row>
    <row r="31" spans="1:23" ht="20.100000000000001" customHeight="1">
      <c r="A31" s="70">
        <v>2017</v>
      </c>
      <c r="B31" s="71" cm="1">
        <f t="array" ref="B31">INDEX(TABLE_LOSS_RATIO, ROW(B31)-10, $A$11*2 - 1)</f>
        <v>0.70599999999999996</v>
      </c>
      <c r="C31" s="71" cm="1">
        <f t="array" ref="C31">INDEX(TABLE_LOSS_RATIO, ROW(C31)-10, $A$11*2)</f>
        <v>0.74099999999999999</v>
      </c>
      <c r="D31" s="72">
        <f t="shared" si="0"/>
        <v>-2.200000000000002E-2</v>
      </c>
      <c r="E31" s="72">
        <f t="shared" si="0"/>
        <v>0</v>
      </c>
      <c r="F31">
        <v>0.72799999999999998</v>
      </c>
      <c r="G31">
        <v>0.74099999999999999</v>
      </c>
      <c r="H31">
        <v>0.70599999999999996</v>
      </c>
      <c r="I31">
        <v>0.74099999999999999</v>
      </c>
      <c r="J31">
        <v>0.68500000000000005</v>
      </c>
      <c r="K31">
        <v>0.68099999999999994</v>
      </c>
      <c r="L31">
        <v>0.77099999999999991</v>
      </c>
      <c r="M31">
        <v>0.72499999999999998</v>
      </c>
      <c r="N31">
        <v>0.77700000000000002</v>
      </c>
      <c r="O31">
        <v>0.81799999999999995</v>
      </c>
      <c r="P31">
        <v>0.88700000000000001</v>
      </c>
      <c r="Q31">
        <v>0.73099999999999998</v>
      </c>
      <c r="R31">
        <v>0.80700000000000005</v>
      </c>
      <c r="S31">
        <v>0.79599999999999993</v>
      </c>
      <c r="T31">
        <v>0.64200000000000002</v>
      </c>
      <c r="U31">
        <v>0.66</v>
      </c>
    </row>
    <row r="32" spans="1:23" ht="20.100000000000001" customHeight="1">
      <c r="A32" s="70">
        <v>2018</v>
      </c>
      <c r="B32" s="71" cm="1">
        <f t="array" ref="B32">INDEX(TABLE_LOSS_RATIO, ROW(B32)-10, $A$11*2 - 1)</f>
        <v>0.73499999999999999</v>
      </c>
      <c r="C32" s="71" cm="1">
        <f t="array" ref="C32">INDEX(TABLE_LOSS_RATIO, ROW(C32)-10, $A$11*2)</f>
        <v>0.82200000000000006</v>
      </c>
      <c r="D32" s="72">
        <f t="shared" si="0"/>
        <v>-4.0000000000001146E-3</v>
      </c>
      <c r="E32" s="72">
        <f t="shared" si="0"/>
        <v>1.8000000000000016E-2</v>
      </c>
      <c r="F32">
        <v>0.7390000000000001</v>
      </c>
      <c r="G32">
        <v>0.80400000000000005</v>
      </c>
      <c r="H32">
        <v>0.73499999999999999</v>
      </c>
      <c r="I32">
        <v>0.82200000000000006</v>
      </c>
      <c r="J32">
        <v>0.71400000000000008</v>
      </c>
      <c r="K32">
        <v>0.73</v>
      </c>
      <c r="L32">
        <v>0.75900000000000001</v>
      </c>
      <c r="M32">
        <v>0.79700000000000004</v>
      </c>
      <c r="N32">
        <v>0.80400000000000005</v>
      </c>
      <c r="O32">
        <v>0.90400000000000003</v>
      </c>
      <c r="P32">
        <v>0.85799999999999998</v>
      </c>
      <c r="Q32">
        <v>0.79599999999999993</v>
      </c>
      <c r="R32">
        <v>0.8640000000000001</v>
      </c>
      <c r="S32">
        <v>0.89599999999999991</v>
      </c>
      <c r="T32">
        <v>0.67099999999999993</v>
      </c>
      <c r="U32">
        <v>0.70400000000000007</v>
      </c>
    </row>
    <row r="33" spans="1:21" ht="20.100000000000001" customHeight="1">
      <c r="A33" s="70">
        <v>2019</v>
      </c>
      <c r="B33" s="71" cm="1">
        <f t="array" ref="B33">INDEX(TABLE_LOSS_RATIO, ROW(B33)-10, $A$11*2 - 1)</f>
        <v>0.77400000000000002</v>
      </c>
      <c r="C33" s="71" cm="1">
        <f t="array" ref="C33">INDEX(TABLE_LOSS_RATIO, ROW(C33)-10, $A$11*2)</f>
        <v>0.89300000000000002</v>
      </c>
      <c r="D33" s="72">
        <f t="shared" si="0"/>
        <v>-1.0000000000000009E-3</v>
      </c>
      <c r="E33" s="72">
        <f t="shared" si="0"/>
        <v>1.8000000000000016E-2</v>
      </c>
      <c r="F33">
        <v>0.77500000000000002</v>
      </c>
      <c r="G33">
        <v>0.875</v>
      </c>
      <c r="H33">
        <v>0.77400000000000002</v>
      </c>
      <c r="I33">
        <v>0.89300000000000002</v>
      </c>
      <c r="J33">
        <v>0.755</v>
      </c>
      <c r="K33">
        <v>0.82099999999999995</v>
      </c>
      <c r="L33">
        <v>0.83599999999999997</v>
      </c>
      <c r="M33">
        <v>0.90300000000000002</v>
      </c>
      <c r="N33">
        <v>0.84200000000000008</v>
      </c>
      <c r="O33">
        <v>0.97099999999999997</v>
      </c>
      <c r="P33">
        <v>0.96900000000000008</v>
      </c>
      <c r="Q33">
        <v>0.88800000000000001</v>
      </c>
      <c r="R33">
        <v>0.88900000000000001</v>
      </c>
      <c r="S33">
        <v>0.98</v>
      </c>
      <c r="T33">
        <v>0.68799999999999994</v>
      </c>
      <c r="U33">
        <v>0.76700000000000002</v>
      </c>
    </row>
    <row r="34" spans="1:21" ht="20.100000000000001" customHeight="1">
      <c r="A34" s="73">
        <v>2020</v>
      </c>
      <c r="B34" s="71" cm="1">
        <f t="array" ref="B34">INDEX(TABLE_LOSS_RATIO, ROW(B34)-10, $A$11*2 - 1)</f>
        <v>0.70599999999999996</v>
      </c>
      <c r="C34" s="71" cm="1">
        <f t="array" ref="C34">INDEX(TABLE_LOSS_RATIO, ROW(C34)-10, $A$11*2)</f>
        <v>0.82900000000000007</v>
      </c>
      <c r="D34" s="72">
        <f t="shared" si="0"/>
        <v>-9.000000000000008E-3</v>
      </c>
      <c r="E34" s="72">
        <f t="shared" si="0"/>
        <v>2.200000000000002E-2</v>
      </c>
      <c r="F34">
        <v>0.71499999999999997</v>
      </c>
      <c r="G34">
        <v>0.80700000000000005</v>
      </c>
      <c r="H34">
        <v>0.70599999999999996</v>
      </c>
      <c r="I34">
        <v>0.82900000000000007</v>
      </c>
      <c r="J34">
        <v>0.67900000000000005</v>
      </c>
      <c r="K34">
        <v>0.79400000000000004</v>
      </c>
      <c r="L34">
        <v>0.76900000000000002</v>
      </c>
      <c r="M34">
        <v>0.80500000000000005</v>
      </c>
      <c r="N34">
        <v>0.79400000000000004</v>
      </c>
      <c r="O34">
        <v>0.91099999999999992</v>
      </c>
      <c r="P34">
        <v>0.90799999999999992</v>
      </c>
      <c r="Q34">
        <v>0.84299999999999997</v>
      </c>
      <c r="R34">
        <v>0.81900000000000006</v>
      </c>
      <c r="S34">
        <v>0.93099999999999994</v>
      </c>
      <c r="T34">
        <v>0.627</v>
      </c>
      <c r="U34">
        <v>0.74199999999999999</v>
      </c>
    </row>
    <row r="35" spans="1:21">
      <c r="B35" s="42"/>
      <c r="C35" s="42"/>
      <c r="D35" s="42"/>
      <c r="E35" s="42"/>
    </row>
  </sheetData>
  <mergeCells count="10"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  <mergeCell ref="L11:M11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Drop Down 1">
              <controlPr defaultSize="0" autoLine="0" autoPict="0">
                <anchor moveWithCells="1">
                  <from>
                    <xdr:col>21</xdr:col>
                    <xdr:colOff>480060</xdr:colOff>
                    <xdr:row>17</xdr:row>
                    <xdr:rowOff>7620</xdr:rowOff>
                  </from>
                  <to>
                    <xdr:col>22</xdr:col>
                    <xdr:colOff>746760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0692-193F-425B-9D35-896302324641}">
  <sheetPr codeName="Sheet2">
    <tabColor rgb="FF92D050"/>
  </sheetPr>
  <dimension ref="A1:BA308"/>
  <sheetViews>
    <sheetView topLeftCell="AA12" workbookViewId="0">
      <selection activeCell="AO22" sqref="AO22"/>
    </sheetView>
  </sheetViews>
  <sheetFormatPr defaultColWidth="6.69921875" defaultRowHeight="17.399999999999999"/>
  <cols>
    <col min="1" max="1" width="48.59765625" style="4" bestFit="1" customWidth="1"/>
    <col min="2" max="4" width="7" bestFit="1" customWidth="1"/>
    <col min="5" max="5" width="6" bestFit="1" customWidth="1"/>
    <col min="6" max="9" width="7" bestFit="1" customWidth="1"/>
    <col min="10" max="10" width="6.296875" bestFit="1" customWidth="1"/>
    <col min="11" max="15" width="7" bestFit="1" customWidth="1"/>
    <col min="16" max="17" width="6.296875" bestFit="1" customWidth="1"/>
    <col min="18" max="19" width="7" bestFit="1" customWidth="1"/>
    <col min="20" max="20" width="6.296875" bestFit="1" customWidth="1"/>
    <col min="21" max="21" width="7" bestFit="1" customWidth="1"/>
    <col min="22" max="22" width="14.59765625" bestFit="1" customWidth="1"/>
    <col min="23" max="24" width="3.19921875" bestFit="1" customWidth="1"/>
    <col min="25" max="25" width="10.8984375" bestFit="1" customWidth="1"/>
    <col min="26" max="26" width="20.8984375" bestFit="1" customWidth="1"/>
    <col min="27" max="32" width="5" bestFit="1" customWidth="1"/>
    <col min="36" max="36" width="10.3984375" bestFit="1" customWidth="1"/>
  </cols>
  <sheetData>
    <row r="1" spans="1:53" ht="24.45" customHeight="1">
      <c r="A1" s="16" t="s">
        <v>27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53">
      <c r="A2" s="2" t="s">
        <v>70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53" ht="18" thickBot="1">
      <c r="A3" s="2" t="s">
        <v>71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AL3" s="78" t="s">
        <v>26</v>
      </c>
      <c r="AM3" s="78" t="s">
        <v>0</v>
      </c>
      <c r="AN3" s="78" t="s">
        <v>1</v>
      </c>
      <c r="AO3" s="78" t="s">
        <v>1</v>
      </c>
      <c r="AP3" s="78" t="s">
        <v>2</v>
      </c>
      <c r="AQ3" s="78" t="s">
        <v>2</v>
      </c>
      <c r="AR3" s="78" t="s">
        <v>3</v>
      </c>
      <c r="AS3" s="78" t="s">
        <v>3</v>
      </c>
      <c r="AT3" s="78" t="s">
        <v>4</v>
      </c>
      <c r="AU3" s="78" t="s">
        <v>4</v>
      </c>
      <c r="AV3" s="78" t="s">
        <v>5</v>
      </c>
      <c r="AW3" s="78" t="s">
        <v>5</v>
      </c>
      <c r="AX3" s="78" t="s">
        <v>6</v>
      </c>
      <c r="AY3" s="78" t="s">
        <v>6</v>
      </c>
      <c r="AZ3" s="78" t="s">
        <v>7</v>
      </c>
      <c r="BA3" s="78" t="s">
        <v>7</v>
      </c>
    </row>
    <row r="4" spans="1:53">
      <c r="A4" s="2" t="s">
        <v>72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AK4" s="88"/>
      <c r="AL4" s="88" t="s">
        <v>170</v>
      </c>
      <c r="AM4" s="88" t="s">
        <v>171</v>
      </c>
      <c r="AN4" s="88" t="s">
        <v>170</v>
      </c>
      <c r="AO4" s="88" t="s">
        <v>171</v>
      </c>
      <c r="AP4" s="88" t="s">
        <v>170</v>
      </c>
      <c r="AQ4" s="88" t="s">
        <v>171</v>
      </c>
      <c r="AR4" s="88" t="s">
        <v>170</v>
      </c>
      <c r="AS4" s="88" t="s">
        <v>171</v>
      </c>
      <c r="AT4" s="88" t="s">
        <v>170</v>
      </c>
      <c r="AU4" s="88" t="s">
        <v>171</v>
      </c>
      <c r="AV4" s="88" t="s">
        <v>170</v>
      </c>
      <c r="AW4" s="88" t="s">
        <v>171</v>
      </c>
      <c r="AX4" s="88" t="s">
        <v>170</v>
      </c>
      <c r="AY4" s="88" t="s">
        <v>171</v>
      </c>
      <c r="AZ4" s="88" t="s">
        <v>170</v>
      </c>
      <c r="BA4" s="88" t="s">
        <v>171</v>
      </c>
    </row>
    <row r="5" spans="1:53">
      <c r="A5" s="2" t="s">
        <v>153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AJ5" s="78" t="s">
        <v>26</v>
      </c>
      <c r="AK5" s="86" t="s">
        <v>170</v>
      </c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</row>
    <row r="6" spans="1:53">
      <c r="A6" s="2" t="s">
        <v>154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AJ6" s="78" t="s">
        <v>0</v>
      </c>
      <c r="AK6" s="86" t="s">
        <v>171</v>
      </c>
      <c r="AL6" s="89">
        <v>0.68932371658341829</v>
      </c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</row>
    <row r="7" spans="1:53">
      <c r="A7" s="2" t="s">
        <v>155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AJ7" s="78" t="s">
        <v>1</v>
      </c>
      <c r="AK7" s="86" t="s">
        <v>170</v>
      </c>
      <c r="AL7" s="89">
        <v>0.87681539809384068</v>
      </c>
      <c r="AM7" s="89">
        <v>0.50934881111522468</v>
      </c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</row>
    <row r="8" spans="1:53">
      <c r="A8" s="2" t="s">
        <v>75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AJ8" s="78" t="s">
        <v>1</v>
      </c>
      <c r="AK8" s="86" t="s">
        <v>171</v>
      </c>
      <c r="AL8" s="89">
        <v>0.66000358263501935</v>
      </c>
      <c r="AM8" s="89">
        <v>0.96326619481092346</v>
      </c>
      <c r="AN8" s="89">
        <v>0.56707478560184721</v>
      </c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</row>
    <row r="9" spans="1:53">
      <c r="A9" s="2" t="s">
        <v>76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AJ9" s="78" t="s">
        <v>2</v>
      </c>
      <c r="AK9" s="86" t="s">
        <v>170</v>
      </c>
      <c r="AL9" s="89">
        <v>0.72949281946148181</v>
      </c>
      <c r="AM9" s="89">
        <v>0.72880976089006666</v>
      </c>
      <c r="AN9" s="89">
        <v>0.41058128219592882</v>
      </c>
      <c r="AO9" s="89">
        <v>0.61550558355346385</v>
      </c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</row>
    <row r="10" spans="1:53">
      <c r="A10" s="2" t="s">
        <v>74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AJ10" s="78" t="s">
        <v>2</v>
      </c>
      <c r="AK10" s="86" t="s">
        <v>171</v>
      </c>
      <c r="AL10" s="89">
        <v>0.57912154532732074</v>
      </c>
      <c r="AM10" s="89">
        <v>0.89252078697371873</v>
      </c>
      <c r="AN10" s="89">
        <v>0.35792127696582537</v>
      </c>
      <c r="AO10" s="89">
        <v>0.79599617350480767</v>
      </c>
      <c r="AP10" s="89">
        <v>0.85448741397629935</v>
      </c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</row>
    <row r="11" spans="1:53">
      <c r="A11" s="2" t="s">
        <v>73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77"/>
      <c r="AJ11" s="78" t="s">
        <v>3</v>
      </c>
      <c r="AK11" s="86" t="s">
        <v>170</v>
      </c>
      <c r="AL11" s="89">
        <v>0.70446962624333331</v>
      </c>
      <c r="AM11" s="89">
        <v>0.72332494881623677</v>
      </c>
      <c r="AN11" s="89">
        <v>0.494535501190416</v>
      </c>
      <c r="AO11" s="89">
        <v>0.6969353004816935</v>
      </c>
      <c r="AP11" s="89">
        <v>0.60785853800441159</v>
      </c>
      <c r="AQ11" s="89">
        <v>0.51657673817324878</v>
      </c>
      <c r="AR11" s="89"/>
      <c r="AS11" s="89"/>
      <c r="AT11" s="89"/>
      <c r="AU11" s="89"/>
      <c r="AV11" s="89"/>
      <c r="AW11" s="89"/>
      <c r="AX11" s="89"/>
      <c r="AY11" s="89"/>
      <c r="AZ11" s="89"/>
      <c r="BA11" s="89"/>
    </row>
    <row r="12" spans="1:53" ht="19.95" customHeight="1">
      <c r="A12" s="7">
        <v>2</v>
      </c>
      <c r="B12" s="79" t="str" cm="1">
        <f t="array" ref="B12">INDEX($F$12:$U$12, 1, $A$12*2 - 1)</f>
        <v>서울특별시</v>
      </c>
      <c r="C12" s="80"/>
      <c r="D12" s="81" t="s">
        <v>9</v>
      </c>
      <c r="E12" s="82"/>
      <c r="F12" s="78" t="s">
        <v>26</v>
      </c>
      <c r="G12" s="78" t="s">
        <v>0</v>
      </c>
      <c r="H12" s="78" t="s">
        <v>1</v>
      </c>
      <c r="I12" s="78" t="s">
        <v>1</v>
      </c>
      <c r="J12" s="78" t="s">
        <v>2</v>
      </c>
      <c r="K12" s="78" t="s">
        <v>2</v>
      </c>
      <c r="L12" s="78" t="s">
        <v>3</v>
      </c>
      <c r="M12" s="78" t="s">
        <v>3</v>
      </c>
      <c r="N12" s="78" t="s">
        <v>4</v>
      </c>
      <c r="O12" s="78" t="s">
        <v>4</v>
      </c>
      <c r="P12" s="78" t="s">
        <v>5</v>
      </c>
      <c r="Q12" s="78" t="s">
        <v>5</v>
      </c>
      <c r="R12" s="78" t="s">
        <v>6</v>
      </c>
      <c r="S12" s="78" t="s">
        <v>6</v>
      </c>
      <c r="T12" s="78" t="s">
        <v>7</v>
      </c>
      <c r="U12" s="78" t="s">
        <v>7</v>
      </c>
      <c r="V12" t="s">
        <v>92</v>
      </c>
      <c r="Z12" t="s">
        <v>94</v>
      </c>
      <c r="AJ12" s="78" t="s">
        <v>3</v>
      </c>
      <c r="AK12" s="86" t="s">
        <v>171</v>
      </c>
      <c r="AL12" s="89">
        <v>0.59265243072069784</v>
      </c>
      <c r="AM12" s="89">
        <v>0.89492948903816461</v>
      </c>
      <c r="AN12" s="89">
        <v>0.40182071211183251</v>
      </c>
      <c r="AO12" s="89">
        <v>0.84217636914664251</v>
      </c>
      <c r="AP12" s="89">
        <v>0.60036162844940366</v>
      </c>
      <c r="AQ12" s="89">
        <v>0.73123484801021366</v>
      </c>
      <c r="AR12" s="89">
        <v>0.86210182305537009</v>
      </c>
      <c r="AS12" s="89"/>
      <c r="AT12" s="89"/>
      <c r="AU12" s="89"/>
      <c r="AV12" s="89"/>
      <c r="AW12" s="89"/>
      <c r="AX12" s="89"/>
      <c r="AY12" s="89"/>
      <c r="AZ12" s="89"/>
      <c r="BA12" s="89"/>
    </row>
    <row r="13" spans="1:53" ht="19.95" customHeight="1">
      <c r="A13" s="5" t="s">
        <v>8</v>
      </c>
      <c r="B13" s="5" t="s">
        <v>24</v>
      </c>
      <c r="C13" s="5" t="s">
        <v>25</v>
      </c>
      <c r="D13" s="5" t="s">
        <v>24</v>
      </c>
      <c r="E13" s="5" t="s">
        <v>25</v>
      </c>
      <c r="F13" s="5" t="s">
        <v>24</v>
      </c>
      <c r="G13" s="5" t="s">
        <v>25</v>
      </c>
      <c r="H13" s="5" t="s">
        <v>24</v>
      </c>
      <c r="I13" s="5" t="s">
        <v>25</v>
      </c>
      <c r="J13" s="5" t="s">
        <v>24</v>
      </c>
      <c r="K13" s="5" t="s">
        <v>25</v>
      </c>
      <c r="L13" s="5" t="s">
        <v>24</v>
      </c>
      <c r="M13" s="5" t="s">
        <v>25</v>
      </c>
      <c r="N13" s="5" t="s">
        <v>24</v>
      </c>
      <c r="O13" s="5" t="s">
        <v>25</v>
      </c>
      <c r="P13" s="5" t="s">
        <v>24</v>
      </c>
      <c r="Q13" s="5" t="s">
        <v>25</v>
      </c>
      <c r="R13" s="5" t="s">
        <v>24</v>
      </c>
      <c r="S13" s="5" t="s">
        <v>25</v>
      </c>
      <c r="T13" s="5" t="s">
        <v>24</v>
      </c>
      <c r="U13" s="5" t="s">
        <v>25</v>
      </c>
      <c r="V13" s="5" t="s">
        <v>20</v>
      </c>
      <c r="W13" s="5" t="s">
        <v>21</v>
      </c>
      <c r="X13" s="5" t="s">
        <v>22</v>
      </c>
      <c r="Y13" s="18" t="s">
        <v>23</v>
      </c>
      <c r="Z13" s="5" t="s">
        <v>93</v>
      </c>
      <c r="AA13" s="5" t="s">
        <v>95</v>
      </c>
      <c r="AB13" s="5" t="s">
        <v>96</v>
      </c>
      <c r="AC13" s="5" t="s">
        <v>97</v>
      </c>
      <c r="AD13" s="5" t="s">
        <v>98</v>
      </c>
      <c r="AE13" s="5" t="s">
        <v>99</v>
      </c>
      <c r="AF13" s="5" t="s">
        <v>100</v>
      </c>
      <c r="AG13" s="4"/>
      <c r="AJ13" s="78" t="s">
        <v>4</v>
      </c>
      <c r="AK13" s="86" t="s">
        <v>170</v>
      </c>
      <c r="AL13" s="89">
        <v>0.87684710078594152</v>
      </c>
      <c r="AM13" s="89">
        <v>0.56616962067445331</v>
      </c>
      <c r="AN13" s="89">
        <v>0.83806553246009019</v>
      </c>
      <c r="AO13" s="89">
        <v>0.57318820564168482</v>
      </c>
      <c r="AP13" s="89">
        <v>0.54344273076769556</v>
      </c>
      <c r="AQ13" s="89">
        <v>0.45145234398669648</v>
      </c>
      <c r="AR13" s="89">
        <v>0.49224554927579406</v>
      </c>
      <c r="AS13" s="89">
        <v>0.41240077526074997</v>
      </c>
      <c r="AT13" s="89"/>
      <c r="AU13" s="89"/>
      <c r="AV13" s="89"/>
      <c r="AW13" s="89"/>
      <c r="AX13" s="89"/>
      <c r="AY13" s="89"/>
      <c r="AZ13" s="89"/>
      <c r="BA13" s="89"/>
    </row>
    <row r="14" spans="1:53" ht="19.95" customHeight="1">
      <c r="A14" s="10">
        <v>36525</v>
      </c>
      <c r="B14" s="11" cm="1">
        <f t="array" ref="B14">INDEX(APT_DATA, ROW(B14)-13, 2*$A$12-1)</f>
        <v>0.12499999999999911</v>
      </c>
      <c r="C14" s="11" cm="1">
        <f t="array" ref="C14">INDEX(APT_DATA, ROW(C14)-13, 2*$A$12)</f>
        <v>0.32458233890214783</v>
      </c>
      <c r="D14" s="12">
        <f>B14-F14</f>
        <v>3.9621131270009657E-2</v>
      </c>
      <c r="E14" s="12">
        <f>C14-G14</f>
        <v>5.7244531295884249E-2</v>
      </c>
      <c r="F14" s="13">
        <v>8.5378868729989454E-2</v>
      </c>
      <c r="G14" s="13">
        <v>0.26733780760626358</v>
      </c>
      <c r="H14" s="14">
        <v>0.12499999999999911</v>
      </c>
      <c r="I14" s="14">
        <v>0.32458233890214783</v>
      </c>
      <c r="J14" s="14">
        <v>7.9161816065190793E-2</v>
      </c>
      <c r="K14" s="14">
        <v>0.25030826140567175</v>
      </c>
      <c r="L14" s="14">
        <v>0.11070998796630538</v>
      </c>
      <c r="M14" s="14">
        <v>0.22984356197352529</v>
      </c>
      <c r="N14" s="14">
        <v>0.11789924973204746</v>
      </c>
      <c r="O14" s="14">
        <v>0.40816326530612135</v>
      </c>
      <c r="P14" s="14">
        <v>4.8192771084329955E-3</v>
      </c>
      <c r="Q14" s="14">
        <v>0.14336492890995212</v>
      </c>
      <c r="R14" s="14">
        <v>1.6873889875666848E-2</v>
      </c>
      <c r="S14" s="14">
        <v>0.18584070796460095</v>
      </c>
      <c r="T14" s="14">
        <v>2.606635071090091E-2</v>
      </c>
      <c r="U14" s="14">
        <v>0.13087248322147693</v>
      </c>
      <c r="V14" s="6">
        <v>2000</v>
      </c>
      <c r="W14" s="6">
        <v>1</v>
      </c>
      <c r="X14" s="6">
        <v>1</v>
      </c>
      <c r="Y14" s="8">
        <f>DATE(V14,W14,X14) - 1</f>
        <v>36525</v>
      </c>
      <c r="Z14" s="44"/>
      <c r="AA14" s="44"/>
      <c r="AB14" s="44"/>
      <c r="AC14" s="44"/>
      <c r="AD14" s="44"/>
      <c r="AE14" s="44"/>
      <c r="AF14" s="44"/>
      <c r="AJ14" s="78" t="s">
        <v>4</v>
      </c>
      <c r="AK14" s="86" t="s">
        <v>171</v>
      </c>
      <c r="AL14" s="89">
        <v>0.67044192293944371</v>
      </c>
      <c r="AM14" s="89">
        <v>0.91227415461469774</v>
      </c>
      <c r="AN14" s="89">
        <v>0.6008336305697215</v>
      </c>
      <c r="AO14" s="89">
        <v>0.92852656874688688</v>
      </c>
      <c r="AP14" s="89">
        <v>0.56563100170746705</v>
      </c>
      <c r="AQ14" s="89">
        <v>0.75232852533427619</v>
      </c>
      <c r="AR14" s="89">
        <v>0.6500150542037042</v>
      </c>
      <c r="AS14" s="89">
        <v>0.78496054927605496</v>
      </c>
      <c r="AT14" s="89">
        <v>0.71132907200060402</v>
      </c>
      <c r="AU14" s="89"/>
      <c r="AV14" s="89"/>
      <c r="AW14" s="89"/>
      <c r="AX14" s="89"/>
      <c r="AY14" s="89"/>
      <c r="AZ14" s="89"/>
      <c r="BA14" s="89"/>
    </row>
    <row r="15" spans="1:53" ht="19.95" customHeight="1">
      <c r="A15" s="10">
        <v>36556</v>
      </c>
      <c r="B15" s="11" cm="1">
        <f t="array" ref="B15">INDEX(APT_DATA, ROW(B15)-13, 2*$A$12-1)</f>
        <v>0.10362694300518127</v>
      </c>
      <c r="C15" s="11" cm="1">
        <f t="array" ref="C15">INDEX(APT_DATA, ROW(C15)-13, 2*$A$12)</f>
        <v>0.28068181818181848</v>
      </c>
      <c r="D15" s="12">
        <f t="shared" ref="D15:E35" si="0">B15-F15</f>
        <v>3.6821097493698662E-2</v>
      </c>
      <c r="E15" s="12">
        <f t="shared" si="0"/>
        <v>4.3047409579667795E-2</v>
      </c>
      <c r="F15" s="13">
        <v>6.6805845511482609E-2</v>
      </c>
      <c r="G15" s="13">
        <v>0.23763440860215068</v>
      </c>
      <c r="H15" s="14">
        <v>0.10362694300518127</v>
      </c>
      <c r="I15" s="14">
        <v>0.28068181818181848</v>
      </c>
      <c r="J15" s="14">
        <v>7.0357554786620202E-2</v>
      </c>
      <c r="K15" s="14">
        <v>0.22677925211097705</v>
      </c>
      <c r="L15" s="14">
        <v>9.4899169632265412E-2</v>
      </c>
      <c r="M15" s="14">
        <v>0.2197414806110447</v>
      </c>
      <c r="N15" s="14">
        <v>7.1355759429154064E-2</v>
      </c>
      <c r="O15" s="14">
        <v>0.32524807056229355</v>
      </c>
      <c r="P15" s="14">
        <v>-1.2004801920776353E-3</v>
      </c>
      <c r="Q15" s="14">
        <v>0.14352941176470524</v>
      </c>
      <c r="R15" s="14">
        <v>-3.4692107545534201E-3</v>
      </c>
      <c r="S15" s="14">
        <v>0.15270018621973924</v>
      </c>
      <c r="T15" s="14">
        <v>2.8436018957346043E-2</v>
      </c>
      <c r="U15" s="14">
        <v>0.14205816554809902</v>
      </c>
      <c r="V15" s="6">
        <f>IF(V14=12,1,V14)</f>
        <v>2000</v>
      </c>
      <c r="W15" s="6"/>
      <c r="X15" s="6"/>
      <c r="Y15" s="8"/>
      <c r="Z15" s="44"/>
      <c r="AA15" s="44"/>
      <c r="AB15" s="44"/>
      <c r="AC15" s="44"/>
      <c r="AD15" s="44"/>
      <c r="AE15" s="44"/>
      <c r="AF15" s="44"/>
      <c r="AJ15" s="78" t="s">
        <v>5</v>
      </c>
      <c r="AK15" s="86" t="s">
        <v>170</v>
      </c>
      <c r="AL15" s="89">
        <v>0.48792525666983017</v>
      </c>
      <c r="AM15" s="89">
        <v>0.36179302739690544</v>
      </c>
      <c r="AN15" s="89">
        <v>0.13022798557509982</v>
      </c>
      <c r="AO15" s="89">
        <v>0.22399199616872567</v>
      </c>
      <c r="AP15" s="89">
        <v>0.6232000204884206</v>
      </c>
      <c r="AQ15" s="89">
        <v>0.38291800875338533</v>
      </c>
      <c r="AR15" s="89">
        <v>0.54155625650583905</v>
      </c>
      <c r="AS15" s="89">
        <v>0.44166552655423302</v>
      </c>
      <c r="AT15" s="89">
        <v>0.20865150135698704</v>
      </c>
      <c r="AU15" s="89">
        <v>0.11183641544887653</v>
      </c>
      <c r="AV15" s="89"/>
      <c r="AW15" s="89"/>
      <c r="AX15" s="89"/>
      <c r="AY15" s="89"/>
      <c r="AZ15" s="89"/>
      <c r="BA15" s="89"/>
    </row>
    <row r="16" spans="1:53" ht="19.95" customHeight="1">
      <c r="A16" s="10">
        <v>36585</v>
      </c>
      <c r="B16" s="11" cm="1">
        <f t="array" ref="B16">INDEX(APT_DATA, ROW(B16)-13, 2*$A$12-1)</f>
        <v>0.11558307533539591</v>
      </c>
      <c r="C16" s="11" cm="1">
        <f t="array" ref="C16">INDEX(APT_DATA, ROW(C16)-13, 2*$A$12)</f>
        <v>0.25641025641025661</v>
      </c>
      <c r="D16" s="12">
        <f t="shared" si="0"/>
        <v>4.9330487343676843E-2</v>
      </c>
      <c r="E16" s="12">
        <f t="shared" si="0"/>
        <v>3.1564260517033205E-2</v>
      </c>
      <c r="F16" s="13">
        <v>6.625258799171907E-2</v>
      </c>
      <c r="G16" s="13">
        <v>0.2248459958932234</v>
      </c>
      <c r="H16" s="14">
        <v>0.11558307533539591</v>
      </c>
      <c r="I16" s="14">
        <v>0.25641025641025661</v>
      </c>
      <c r="J16" s="14">
        <v>7.1100917431191846E-2</v>
      </c>
      <c r="K16" s="14">
        <v>0.23095238095238191</v>
      </c>
      <c r="L16" s="14">
        <v>6.2929061784897433E-2</v>
      </c>
      <c r="M16" s="14">
        <v>0.19685039370078661</v>
      </c>
      <c r="N16" s="14">
        <v>5.9940059940060797E-2</v>
      </c>
      <c r="O16" s="14">
        <v>0.2845528455284545</v>
      </c>
      <c r="P16" s="14">
        <v>-5.9880239520960776E-3</v>
      </c>
      <c r="Q16" s="14">
        <v>0.14549653579676702</v>
      </c>
      <c r="R16" s="14">
        <v>-7.7653149266606603E-3</v>
      </c>
      <c r="S16" s="14">
        <v>0.18270944741532946</v>
      </c>
      <c r="T16" s="14">
        <v>2.3640661938534757E-2</v>
      </c>
      <c r="U16" s="14">
        <v>0.14426229508196786</v>
      </c>
      <c r="V16" s="6"/>
      <c r="W16" s="6"/>
      <c r="X16" s="6"/>
      <c r="Y16" s="8"/>
      <c r="Z16" s="44"/>
      <c r="AA16" s="44"/>
      <c r="AB16" s="44"/>
      <c r="AC16" s="44"/>
      <c r="AD16" s="44"/>
      <c r="AE16" s="44"/>
      <c r="AF16" s="44"/>
      <c r="AJ16" s="78" t="s">
        <v>5</v>
      </c>
      <c r="AK16" s="86" t="s">
        <v>171</v>
      </c>
      <c r="AL16" s="89">
        <v>0.49414231242343554</v>
      </c>
      <c r="AM16" s="89">
        <v>0.59629074259331549</v>
      </c>
      <c r="AN16" s="89">
        <v>0.17083602194043485</v>
      </c>
      <c r="AO16" s="89">
        <v>0.42922029405361778</v>
      </c>
      <c r="AP16" s="89">
        <v>0.6590866628419102</v>
      </c>
      <c r="AQ16" s="89">
        <v>0.62399349666555193</v>
      </c>
      <c r="AR16" s="89">
        <v>0.5764812972096911</v>
      </c>
      <c r="AS16" s="89">
        <v>0.63864805701006178</v>
      </c>
      <c r="AT16" s="89">
        <v>0.19698103379198828</v>
      </c>
      <c r="AU16" s="89">
        <v>0.31563329622511405</v>
      </c>
      <c r="AV16" s="89">
        <v>0.83036180278717475</v>
      </c>
      <c r="AW16" s="89"/>
      <c r="AX16" s="89"/>
      <c r="AY16" s="89"/>
      <c r="AZ16" s="89"/>
      <c r="BA16" s="89"/>
    </row>
    <row r="17" spans="1:53" ht="19.95" customHeight="1">
      <c r="A17" s="10">
        <v>36616</v>
      </c>
      <c r="B17" s="11" cm="1">
        <f t="array" ref="B17">INDEX(APT_DATA, ROW(B17)-13, 2*$A$12-1)</f>
        <v>0.11782786885245811</v>
      </c>
      <c r="C17" s="11" cm="1">
        <f t="array" ref="C17">INDEX(APT_DATA, ROW(C17)-13, 2*$A$12)</f>
        <v>0.248190279214064</v>
      </c>
      <c r="D17" s="12">
        <f t="shared" si="0"/>
        <v>5.4172838051637084E-2</v>
      </c>
      <c r="E17" s="12">
        <f t="shared" si="0"/>
        <v>3.4046852919243475E-2</v>
      </c>
      <c r="F17" s="13">
        <v>6.3655030800821022E-2</v>
      </c>
      <c r="G17" s="13">
        <v>0.21414342629482053</v>
      </c>
      <c r="H17" s="14">
        <v>0.11782786885245811</v>
      </c>
      <c r="I17" s="14">
        <v>0.248190279214064</v>
      </c>
      <c r="J17" s="14">
        <v>6.5834279228149439E-2</v>
      </c>
      <c r="K17" s="14">
        <v>0.21040462427745621</v>
      </c>
      <c r="L17" s="14">
        <v>4.7297297297297813E-2</v>
      </c>
      <c r="M17" s="14">
        <v>0.17570498915401256</v>
      </c>
      <c r="N17" s="14">
        <v>5.2475247524752522E-2</v>
      </c>
      <c r="O17" s="14">
        <v>0.22583732057416239</v>
      </c>
      <c r="P17" s="14">
        <v>-1.306413301662801E-2</v>
      </c>
      <c r="Q17" s="14">
        <v>0.13431151241534933</v>
      </c>
      <c r="R17" s="14">
        <v>-2.2052586938083207E-2</v>
      </c>
      <c r="S17" s="14">
        <v>0.20318021201413416</v>
      </c>
      <c r="T17" s="14">
        <v>3.1914893617021711E-2</v>
      </c>
      <c r="U17" s="14">
        <v>0.14162162162162173</v>
      </c>
      <c r="V17" s="6"/>
      <c r="W17" s="6"/>
      <c r="X17" s="6"/>
      <c r="Y17" s="8"/>
      <c r="Z17" s="44"/>
      <c r="AA17" s="44"/>
      <c r="AB17" s="44"/>
      <c r="AC17" s="44"/>
      <c r="AD17" s="44"/>
      <c r="AE17" s="44"/>
      <c r="AF17" s="44"/>
      <c r="AJ17" s="78" t="s">
        <v>6</v>
      </c>
      <c r="AK17" s="86" t="s">
        <v>170</v>
      </c>
      <c r="AL17" s="89">
        <v>0.72942322658656444</v>
      </c>
      <c r="AM17" s="89">
        <v>0.42025269562319417</v>
      </c>
      <c r="AN17" s="89">
        <v>0.48531356251325669</v>
      </c>
      <c r="AO17" s="89">
        <v>0.31690027975389085</v>
      </c>
      <c r="AP17" s="89">
        <v>0.78547661145336911</v>
      </c>
      <c r="AQ17" s="89">
        <v>0.49403371735896695</v>
      </c>
      <c r="AR17" s="89">
        <v>0.59194296760845067</v>
      </c>
      <c r="AS17" s="89">
        <v>0.39991116992915887</v>
      </c>
      <c r="AT17" s="89">
        <v>0.52028114689570604</v>
      </c>
      <c r="AU17" s="89">
        <v>0.2944953553986645</v>
      </c>
      <c r="AV17" s="89">
        <v>0.58492776836401217</v>
      </c>
      <c r="AW17" s="89">
        <v>0.55013587688219212</v>
      </c>
      <c r="AX17" s="89"/>
      <c r="AY17" s="89"/>
      <c r="AZ17" s="89"/>
      <c r="BA17" s="89"/>
    </row>
    <row r="18" spans="1:53" ht="19.95" customHeight="1">
      <c r="A18" s="10">
        <v>36646</v>
      </c>
      <c r="B18" s="11" cm="1">
        <f t="array" ref="B18">INDEX(APT_DATA, ROW(B18)-13, 2*$A$12-1)</f>
        <v>0.11213047910295493</v>
      </c>
      <c r="C18" s="11" cm="1">
        <f t="array" ref="C18">INDEX(APT_DATA, ROW(C18)-13, 2*$A$12)</f>
        <v>0.24012158054711241</v>
      </c>
      <c r="D18" s="12">
        <f t="shared" si="0"/>
        <v>5.0780785851420429E-2</v>
      </c>
      <c r="E18" s="12">
        <f t="shared" si="0"/>
        <v>3.0932919745548793E-2</v>
      </c>
      <c r="F18" s="13">
        <v>6.1349693251534498E-2</v>
      </c>
      <c r="G18" s="13">
        <v>0.20918866080156362</v>
      </c>
      <c r="H18" s="14">
        <v>0.11213047910295493</v>
      </c>
      <c r="I18" s="14">
        <v>0.24012158054711241</v>
      </c>
      <c r="J18" s="14">
        <v>7.5706214689265305E-2</v>
      </c>
      <c r="K18" s="14">
        <v>0.2275312855517635</v>
      </c>
      <c r="L18" s="14">
        <v>1.7543859649122862E-2</v>
      </c>
      <c r="M18" s="14">
        <v>0.14330874604847188</v>
      </c>
      <c r="N18" s="14">
        <v>5.0395256916995868E-2</v>
      </c>
      <c r="O18" s="14">
        <v>0.2074766355140174</v>
      </c>
      <c r="P18" s="14">
        <v>-2.8202115158637242E-2</v>
      </c>
      <c r="Q18" s="14">
        <v>0.10405257393209144</v>
      </c>
      <c r="R18" s="14">
        <v>-2.1222410865873953E-2</v>
      </c>
      <c r="S18" s="14">
        <v>0.2387267904509276</v>
      </c>
      <c r="T18" s="14">
        <v>3.6643026004728574E-2</v>
      </c>
      <c r="U18" s="14">
        <v>0.14486486486486472</v>
      </c>
      <c r="V18" s="6"/>
      <c r="W18" s="6"/>
      <c r="X18" s="6"/>
      <c r="Y18" s="8"/>
      <c r="Z18" s="44"/>
      <c r="AA18" s="44"/>
      <c r="AB18" s="44"/>
      <c r="AC18" s="44"/>
      <c r="AD18" s="44"/>
      <c r="AE18" s="44"/>
      <c r="AF18" s="44"/>
      <c r="AJ18" s="78" t="s">
        <v>6</v>
      </c>
      <c r="AK18" s="86" t="s">
        <v>171</v>
      </c>
      <c r="AL18" s="89">
        <v>0.65001531296509552</v>
      </c>
      <c r="AM18" s="89">
        <v>0.82186837594064699</v>
      </c>
      <c r="AN18" s="89">
        <v>0.5045155903678511</v>
      </c>
      <c r="AO18" s="89">
        <v>0.76524890742965634</v>
      </c>
      <c r="AP18" s="89">
        <v>0.78377152615147616</v>
      </c>
      <c r="AQ18" s="89">
        <v>0.88058459475094508</v>
      </c>
      <c r="AR18" s="89">
        <v>0.52980812095326024</v>
      </c>
      <c r="AS18" s="89">
        <v>0.67553912709883523</v>
      </c>
      <c r="AT18" s="89">
        <v>0.55312463297670977</v>
      </c>
      <c r="AU18" s="89">
        <v>0.73432219263890286</v>
      </c>
      <c r="AV18" s="89">
        <v>0.22037601301340951</v>
      </c>
      <c r="AW18" s="89">
        <v>0.43451515653954342</v>
      </c>
      <c r="AX18" s="89">
        <v>0.6042242043360958</v>
      </c>
      <c r="AY18" s="89"/>
      <c r="AZ18" s="89"/>
      <c r="BA18" s="89"/>
    </row>
    <row r="19" spans="1:53" ht="19.95" customHeight="1">
      <c r="A19" s="10">
        <v>36677</v>
      </c>
      <c r="B19" s="11" cm="1">
        <f t="array" ref="B19">INDEX(APT_DATA, ROW(B19)-13, 2*$A$12-1)</f>
        <v>0.10212335692618746</v>
      </c>
      <c r="C19" s="11" cm="1">
        <f t="array" ref="C19">INDEX(APT_DATA, ROW(C19)-13, 2*$A$12)</f>
        <v>0.22189054726368251</v>
      </c>
      <c r="D19" s="12">
        <f t="shared" si="0"/>
        <v>4.8206775034020488E-2</v>
      </c>
      <c r="E19" s="12">
        <f t="shared" si="0"/>
        <v>3.0360229650593817E-2</v>
      </c>
      <c r="F19" s="13">
        <v>5.391658189216697E-2</v>
      </c>
      <c r="G19" s="13">
        <v>0.1915303176130887</v>
      </c>
      <c r="H19" s="14">
        <v>0.10212335692618746</v>
      </c>
      <c r="I19" s="14">
        <v>0.22189054726368251</v>
      </c>
      <c r="J19" s="14">
        <v>7.3033707865168163E-2</v>
      </c>
      <c r="K19" s="14">
        <v>0.20333333333333359</v>
      </c>
      <c r="L19" s="14">
        <v>1.0917030567685559E-2</v>
      </c>
      <c r="M19" s="14">
        <v>0.14464099895941729</v>
      </c>
      <c r="N19" s="14">
        <v>4.117647058823537E-2</v>
      </c>
      <c r="O19" s="14">
        <v>0.19148936170212671</v>
      </c>
      <c r="P19" s="14">
        <v>-3.4077555816686478E-2</v>
      </c>
      <c r="Q19" s="14">
        <v>7.7586206896551824E-2</v>
      </c>
      <c r="R19" s="14">
        <v>-1.9541206457094007E-2</v>
      </c>
      <c r="S19" s="14">
        <v>0.23253757736516278</v>
      </c>
      <c r="T19" s="14">
        <v>3.6513545347467424E-2</v>
      </c>
      <c r="U19" s="14">
        <v>0.15128755364806934</v>
      </c>
      <c r="V19" s="6"/>
      <c r="W19" s="6"/>
      <c r="X19" s="6"/>
      <c r="Y19" s="8"/>
      <c r="Z19" s="44"/>
      <c r="AA19" s="44"/>
      <c r="AB19" s="44"/>
      <c r="AC19" s="44"/>
      <c r="AD19" s="44"/>
      <c r="AE19" s="44"/>
      <c r="AF19" s="44"/>
      <c r="AJ19" s="78" t="s">
        <v>7</v>
      </c>
      <c r="AK19" s="86" t="s">
        <v>170</v>
      </c>
      <c r="AL19" s="89">
        <v>0.80033753111720085</v>
      </c>
      <c r="AM19" s="89">
        <v>0.61933320735907338</v>
      </c>
      <c r="AN19" s="89">
        <v>0.52982635224176866</v>
      </c>
      <c r="AO19" s="89">
        <v>0.52657991873652543</v>
      </c>
      <c r="AP19" s="89">
        <v>0.69111999316904371</v>
      </c>
      <c r="AQ19" s="89">
        <v>0.53673584975271527</v>
      </c>
      <c r="AR19" s="89">
        <v>0.65559563807797916</v>
      </c>
      <c r="AS19" s="89">
        <v>0.60222450092122859</v>
      </c>
      <c r="AT19" s="89">
        <v>0.55487786815270457</v>
      </c>
      <c r="AU19" s="89">
        <v>0.45047203822703025</v>
      </c>
      <c r="AV19" s="89">
        <v>0.64037237200545638</v>
      </c>
      <c r="AW19" s="89">
        <v>0.69232712383240103</v>
      </c>
      <c r="AX19" s="89">
        <v>0.61850990564847819</v>
      </c>
      <c r="AY19" s="89">
        <v>0.49349905113141279</v>
      </c>
      <c r="AZ19" s="89"/>
      <c r="BA19" s="89"/>
    </row>
    <row r="20" spans="1:53" ht="19.95" customHeight="1" thickBot="1">
      <c r="A20" s="10">
        <v>36707</v>
      </c>
      <c r="B20" s="11" cm="1">
        <f t="array" ref="B20">INDEX(APT_DATA, ROW(B20)-13, 2*$A$12-1)</f>
        <v>9.4377510040160262E-2</v>
      </c>
      <c r="C20" s="11" cm="1">
        <f t="array" ref="C20">INDEX(APT_DATA, ROW(C20)-13, 2*$A$12)</f>
        <v>0.2021589793915608</v>
      </c>
      <c r="D20" s="12">
        <f t="shared" si="0"/>
        <v>4.8877004478986796E-2</v>
      </c>
      <c r="E20" s="12">
        <f t="shared" si="0"/>
        <v>2.9319473218721193E-2</v>
      </c>
      <c r="F20" s="13">
        <v>4.5500505561173465E-2</v>
      </c>
      <c r="G20" s="13">
        <v>0.17283950617283961</v>
      </c>
      <c r="H20" s="14">
        <v>9.4377510040160262E-2</v>
      </c>
      <c r="I20" s="14">
        <v>0.2021589793915608</v>
      </c>
      <c r="J20" s="14">
        <v>5.875831485587546E-2</v>
      </c>
      <c r="K20" s="14">
        <v>0.18409586056644889</v>
      </c>
      <c r="L20" s="14">
        <v>1.2087912087911823E-2</v>
      </c>
      <c r="M20" s="14">
        <v>0.1181262729124235</v>
      </c>
      <c r="N20" s="14">
        <v>3.7181996086105507E-2</v>
      </c>
      <c r="O20" s="14">
        <v>0.17522935779816451</v>
      </c>
      <c r="P20" s="14">
        <v>-3.3057851239669533E-2</v>
      </c>
      <c r="Q20" s="14">
        <v>8.2519001085776367E-2</v>
      </c>
      <c r="R20" s="14">
        <v>-3.6974789915966588E-2</v>
      </c>
      <c r="S20" s="14">
        <v>0.21011333914559671</v>
      </c>
      <c r="T20" s="14">
        <v>3.0409356725146219E-2</v>
      </c>
      <c r="U20" s="14">
        <v>0.13396624472573881</v>
      </c>
      <c r="V20" s="6"/>
      <c r="W20" s="6"/>
      <c r="X20" s="6"/>
      <c r="Y20" s="8"/>
      <c r="Z20" s="44"/>
      <c r="AA20" s="44"/>
      <c r="AB20" s="44"/>
      <c r="AC20" s="44"/>
      <c r="AD20" s="44"/>
      <c r="AE20" s="44"/>
      <c r="AF20" s="44"/>
      <c r="AJ20" s="78" t="s">
        <v>7</v>
      </c>
      <c r="AK20" s="87" t="s">
        <v>171</v>
      </c>
      <c r="AL20" s="90">
        <v>0.59452440001605389</v>
      </c>
      <c r="AM20" s="90">
        <v>0.81819187929105475</v>
      </c>
      <c r="AN20" s="90">
        <v>0.36332147454091768</v>
      </c>
      <c r="AO20" s="90">
        <v>0.73399965560208236</v>
      </c>
      <c r="AP20" s="90">
        <v>0.6375097534965023</v>
      </c>
      <c r="AQ20" s="90">
        <v>0.74734905484242165</v>
      </c>
      <c r="AR20" s="90">
        <v>0.52338526116116213</v>
      </c>
      <c r="AS20" s="90">
        <v>0.74365766911951603</v>
      </c>
      <c r="AT20" s="90">
        <v>0.43248710113558608</v>
      </c>
      <c r="AU20" s="90">
        <v>0.65892820163509647</v>
      </c>
      <c r="AV20" s="90">
        <v>0.4404711920935756</v>
      </c>
      <c r="AW20" s="90">
        <v>0.65096324939874084</v>
      </c>
      <c r="AX20" s="90">
        <v>0.33380806394898638</v>
      </c>
      <c r="AY20" s="90">
        <v>0.60016290587666066</v>
      </c>
      <c r="AZ20" s="90">
        <v>0.78165869803982801</v>
      </c>
      <c r="BA20" s="90"/>
    </row>
    <row r="21" spans="1:53" ht="19.95" customHeight="1">
      <c r="A21" s="10">
        <v>36738</v>
      </c>
      <c r="B21" s="11" cm="1">
        <f t="array" ref="B21">INDEX(APT_DATA, ROW(B21)-13, 2*$A$12-1)</f>
        <v>8.6956521739130155E-2</v>
      </c>
      <c r="C21" s="11" cm="1">
        <f t="array" ref="C21">INDEX(APT_DATA, ROW(C21)-13, 2*$A$12)</f>
        <v>0.18689788053949941</v>
      </c>
      <c r="D21" s="12">
        <f t="shared" si="0"/>
        <v>4.6755516714004131E-2</v>
      </c>
      <c r="E21" s="12">
        <f t="shared" si="0"/>
        <v>2.0388002834890617E-2</v>
      </c>
      <c r="F21" s="13">
        <v>4.0201005025126024E-2</v>
      </c>
      <c r="G21" s="13">
        <v>0.16650987770460879</v>
      </c>
      <c r="H21" s="14">
        <v>8.6956521739130155E-2</v>
      </c>
      <c r="I21" s="14">
        <v>0.18689788053949941</v>
      </c>
      <c r="J21" s="14">
        <v>5.0605060506050181E-2</v>
      </c>
      <c r="K21" s="14">
        <v>0.17400644468313731</v>
      </c>
      <c r="L21" s="14">
        <v>4.3763676148802499E-3</v>
      </c>
      <c r="M21" s="14">
        <v>0.11314984709480114</v>
      </c>
      <c r="N21" s="14">
        <v>4.0156709108716937E-2</v>
      </c>
      <c r="O21" s="14">
        <v>0.16984559491371476</v>
      </c>
      <c r="P21" s="14">
        <v>-3.0805687203791621E-2</v>
      </c>
      <c r="Q21" s="14">
        <v>6.5380493033226239E-2</v>
      </c>
      <c r="R21" s="14">
        <v>-3.706823925863556E-2</v>
      </c>
      <c r="S21" s="14">
        <v>0.19230769230769185</v>
      </c>
      <c r="T21" s="14">
        <v>2.6806526806526065E-2</v>
      </c>
      <c r="U21" s="14">
        <v>0.14618644067796693</v>
      </c>
      <c r="V21" s="6"/>
      <c r="W21" s="6"/>
      <c r="X21" s="6"/>
      <c r="Y21" s="8"/>
      <c r="Z21" s="44"/>
      <c r="AA21" s="44"/>
      <c r="AB21" s="44"/>
      <c r="AC21" s="44"/>
      <c r="AD21" s="44"/>
      <c r="AE21" s="44"/>
      <c r="AF21" s="44"/>
    </row>
    <row r="22" spans="1:53" ht="19.95" customHeight="1">
      <c r="A22" s="10">
        <v>36769</v>
      </c>
      <c r="B22" s="11" cm="1">
        <f t="array" ref="B22">INDEX(APT_DATA, ROW(B22)-13, 2*$A$12-1)</f>
        <v>6.8599033816424626E-2</v>
      </c>
      <c r="C22" s="11" cm="1">
        <f t="array" ref="C22">INDEX(APT_DATA, ROW(C22)-13, 2*$A$12)</f>
        <v>0.16558139534883787</v>
      </c>
      <c r="D22" s="12">
        <f t="shared" si="0"/>
        <v>3.8807574034894987E-2</v>
      </c>
      <c r="E22" s="12">
        <f t="shared" si="0"/>
        <v>8.1228318129260568E-3</v>
      </c>
      <c r="F22" s="13">
        <v>2.9791459781529639E-2</v>
      </c>
      <c r="G22" s="13">
        <v>0.15745856353591181</v>
      </c>
      <c r="H22" s="14">
        <v>6.8599033816424626E-2</v>
      </c>
      <c r="I22" s="14">
        <v>0.16558139534883787</v>
      </c>
      <c r="J22" s="14">
        <v>4.3763676148796504E-2</v>
      </c>
      <c r="K22" s="14">
        <v>0.17109458023379487</v>
      </c>
      <c r="L22" s="14">
        <v>0</v>
      </c>
      <c r="M22" s="14">
        <v>9.475806451612967E-2</v>
      </c>
      <c r="N22" s="14">
        <v>3.4013605442176909E-2</v>
      </c>
      <c r="O22" s="14">
        <v>0.183928571428571</v>
      </c>
      <c r="P22" s="14">
        <v>-3.4360189573459765E-2</v>
      </c>
      <c r="Q22" s="14">
        <v>6.8230277185500787E-2</v>
      </c>
      <c r="R22" s="14">
        <v>-3.2911392405063356E-2</v>
      </c>
      <c r="S22" s="14">
        <v>0.17376775271512046</v>
      </c>
      <c r="T22" s="14">
        <v>2.6837806301049927E-2</v>
      </c>
      <c r="U22" s="14">
        <v>0.15254237288135641</v>
      </c>
      <c r="V22" s="6"/>
      <c r="W22" s="6"/>
      <c r="X22" s="6"/>
      <c r="Y22" s="8"/>
      <c r="Z22" s="44"/>
      <c r="AA22" s="44"/>
      <c r="AB22" s="44"/>
      <c r="AC22" s="44"/>
      <c r="AD22" s="44"/>
      <c r="AE22" s="44"/>
      <c r="AF22" s="44"/>
    </row>
    <row r="23" spans="1:53" ht="19.95" customHeight="1">
      <c r="A23" s="10">
        <v>36799</v>
      </c>
      <c r="B23" s="11" cm="1">
        <f t="array" ref="B23">INDEX(APT_DATA, ROW(B23)-13, 2*$A$12-1)</f>
        <v>5.5977229601517964E-2</v>
      </c>
      <c r="C23" s="11" cm="1">
        <f t="array" ref="C23">INDEX(APT_DATA, ROW(C23)-13, 2*$A$12)</f>
        <v>0.14655942806076938</v>
      </c>
      <c r="D23" s="12">
        <f t="shared" si="0"/>
        <v>3.3406081417022948E-2</v>
      </c>
      <c r="E23" s="12">
        <f t="shared" si="0"/>
        <v>1.0237137750550573E-3</v>
      </c>
      <c r="F23" s="13">
        <v>2.2571148184495016E-2</v>
      </c>
      <c r="G23" s="13">
        <v>0.14553571428571432</v>
      </c>
      <c r="H23" s="14">
        <v>5.5977229601517964E-2</v>
      </c>
      <c r="I23" s="14">
        <v>0.14655942806076938</v>
      </c>
      <c r="J23" s="14">
        <v>4.4662309368191488E-2</v>
      </c>
      <c r="K23" s="14">
        <v>0.16981132075471717</v>
      </c>
      <c r="L23" s="14">
        <v>-5.3763440860210565E-3</v>
      </c>
      <c r="M23" s="14">
        <v>0.12154150197628577</v>
      </c>
      <c r="N23" s="14">
        <v>2.2944550669216079E-2</v>
      </c>
      <c r="O23" s="14">
        <v>0.16337059329320724</v>
      </c>
      <c r="P23" s="14">
        <v>-3.4400948991696545E-2</v>
      </c>
      <c r="Q23" s="14">
        <v>5.4852320675105481E-2</v>
      </c>
      <c r="R23" s="14">
        <v>-2.8061224489795977E-2</v>
      </c>
      <c r="S23" s="14">
        <v>0.16803953871499089</v>
      </c>
      <c r="T23" s="14">
        <v>1.7341040462427459E-2</v>
      </c>
      <c r="U23" s="14">
        <v>0.16343207354443345</v>
      </c>
      <c r="V23" s="6"/>
      <c r="W23" s="6"/>
      <c r="X23" s="6"/>
      <c r="Y23" s="8"/>
      <c r="Z23" s="44"/>
      <c r="AA23" s="44"/>
      <c r="AB23" s="44"/>
      <c r="AC23" s="44"/>
      <c r="AD23" s="44"/>
      <c r="AE23" s="44"/>
      <c r="AF23" s="44"/>
    </row>
    <row r="24" spans="1:53" ht="19.95" customHeight="1">
      <c r="A24" s="10">
        <v>36830</v>
      </c>
      <c r="B24" s="11" cm="1">
        <f t="array" ref="B24">INDEX(APT_DATA, ROW(B24)-13, 2*$A$12-1)</f>
        <v>6.2678062678062973E-2</v>
      </c>
      <c r="C24" s="11" cm="1">
        <f t="array" ref="C24">INDEX(APT_DATA, ROW(C24)-13, 2*$A$12)</f>
        <v>0.1528888888888893</v>
      </c>
      <c r="D24" s="12">
        <f t="shared" si="0"/>
        <v>4.0151128300001337E-2</v>
      </c>
      <c r="E24" s="12">
        <f t="shared" si="0"/>
        <v>9.2765540871273533E-3</v>
      </c>
      <c r="F24" s="13">
        <v>2.2526934378061636E-2</v>
      </c>
      <c r="G24" s="13">
        <v>0.14361233480176194</v>
      </c>
      <c r="H24" s="14">
        <v>6.2678062678062973E-2</v>
      </c>
      <c r="I24" s="14">
        <v>0.1528888888888893</v>
      </c>
      <c r="J24" s="14">
        <v>3.8876889848812324E-2</v>
      </c>
      <c r="K24" s="14">
        <v>0.14807302231237385</v>
      </c>
      <c r="L24" s="14">
        <v>-6.430868167202175E-3</v>
      </c>
      <c r="M24" s="14">
        <v>0.13188976377952821</v>
      </c>
      <c r="N24" s="14">
        <v>2.3764258555132978E-2</v>
      </c>
      <c r="O24" s="14">
        <v>0.15656565656565591</v>
      </c>
      <c r="P24" s="14">
        <v>-3.4441805225653321E-2</v>
      </c>
      <c r="Q24" s="14">
        <v>4.1841004184100195E-2</v>
      </c>
      <c r="R24" s="14">
        <v>-3.0664395229983099E-2</v>
      </c>
      <c r="S24" s="14">
        <v>0.18233387358184805</v>
      </c>
      <c r="T24" s="14">
        <v>1.5011547344111031E-2</v>
      </c>
      <c r="U24" s="14">
        <v>0.19172552976791213</v>
      </c>
      <c r="V24" s="6"/>
      <c r="W24" s="6"/>
      <c r="X24" s="6"/>
      <c r="Y24" s="8"/>
      <c r="Z24" s="44"/>
      <c r="AA24" s="44"/>
      <c r="AB24" s="44"/>
      <c r="AC24" s="44"/>
      <c r="AD24" s="44"/>
      <c r="AE24" s="44"/>
      <c r="AF24" s="44"/>
    </row>
    <row r="25" spans="1:53" ht="19.95" customHeight="1">
      <c r="A25" s="10">
        <v>36860</v>
      </c>
      <c r="B25" s="11" cm="1">
        <f t="array" ref="B25">INDEX(APT_DATA, ROW(B25)-13, 2*$A$12-1)</f>
        <v>5.9160305343511244E-2</v>
      </c>
      <c r="C25" s="11" cm="1">
        <f t="array" ref="C25">INDEX(APT_DATA, ROW(C25)-13, 2*$A$12)</f>
        <v>0.14145031333930191</v>
      </c>
      <c r="D25" s="12">
        <f t="shared" si="0"/>
        <v>3.7549303378874521E-2</v>
      </c>
      <c r="E25" s="12">
        <f t="shared" si="0"/>
        <v>2.8801456429214944E-3</v>
      </c>
      <c r="F25" s="13">
        <v>2.1611001964636722E-2</v>
      </c>
      <c r="G25" s="13">
        <v>0.13857016769638042</v>
      </c>
      <c r="H25" s="14">
        <v>5.9160305343511244E-2</v>
      </c>
      <c r="I25" s="14">
        <v>0.14145031333930191</v>
      </c>
      <c r="J25" s="14">
        <v>3.8918918918919188E-2</v>
      </c>
      <c r="K25" s="14">
        <v>0.14185814185814238</v>
      </c>
      <c r="L25" s="14">
        <v>-5.359056806001683E-3</v>
      </c>
      <c r="M25" s="14">
        <v>0.13978494623656013</v>
      </c>
      <c r="N25" s="14">
        <v>2.6666666666666838E-2</v>
      </c>
      <c r="O25" s="14">
        <v>0.16115351993214566</v>
      </c>
      <c r="P25" s="14">
        <v>-2.8742514970059974E-2</v>
      </c>
      <c r="Q25" s="14">
        <v>3.7499999999999423E-2</v>
      </c>
      <c r="R25" s="14">
        <v>-2.5862068965517127E-2</v>
      </c>
      <c r="S25" s="14">
        <v>0.16775244299674275</v>
      </c>
      <c r="T25" s="14">
        <v>2.4447031431897637E-2</v>
      </c>
      <c r="U25" s="14">
        <v>0.19838056680162008</v>
      </c>
      <c r="V25" s="6"/>
      <c r="W25" s="6"/>
      <c r="X25" s="6"/>
      <c r="Y25" s="8"/>
      <c r="Z25" s="44"/>
      <c r="AA25" s="44"/>
      <c r="AB25" s="44"/>
      <c r="AC25" s="44"/>
      <c r="AD25" s="44"/>
      <c r="AE25" s="44"/>
      <c r="AF25" s="44"/>
    </row>
    <row r="26" spans="1:53" ht="19.95" customHeight="1">
      <c r="A26" s="10">
        <v>36891</v>
      </c>
      <c r="B26" s="11" cm="1">
        <f t="array" ref="B26">INDEX(APT_DATA, ROW(B26)-13, 2*$A$12-1)</f>
        <v>4.1785375118708501E-2</v>
      </c>
      <c r="C26" s="11" cm="1">
        <f t="array" ref="C26">INDEX(APT_DATA, ROW(C26)-13, 2*$A$12)</f>
        <v>0.12072072072072126</v>
      </c>
      <c r="D26" s="12">
        <f t="shared" si="0"/>
        <v>2.8019396750960324E-2</v>
      </c>
      <c r="E26" s="12">
        <f t="shared" si="0"/>
        <v>-1.0798088467984801E-3</v>
      </c>
      <c r="F26" s="13">
        <v>1.3765978367748177E-2</v>
      </c>
      <c r="G26" s="13">
        <v>0.12180052956751974</v>
      </c>
      <c r="H26" s="14">
        <v>4.1785375118708501E-2</v>
      </c>
      <c r="I26" s="14">
        <v>0.12072072072072126</v>
      </c>
      <c r="J26" s="14">
        <v>3.1283710895361638E-2</v>
      </c>
      <c r="K26" s="14">
        <v>0.12031558185404401</v>
      </c>
      <c r="L26" s="14">
        <v>2.1668472372700087E-3</v>
      </c>
      <c r="M26" s="14">
        <v>0.13894324853229034</v>
      </c>
      <c r="N26" s="14">
        <v>2.5886864813039479E-2</v>
      </c>
      <c r="O26" s="14">
        <v>0.15089514066496212</v>
      </c>
      <c r="P26" s="14">
        <v>-3.477218225419676E-2</v>
      </c>
      <c r="Q26" s="14">
        <v>3.4196891191710099E-2</v>
      </c>
      <c r="R26" s="14">
        <v>-2.4454148471616532E-2</v>
      </c>
      <c r="S26" s="14">
        <v>0.16666666666666674</v>
      </c>
      <c r="T26" s="14">
        <v>1.8475750577367167E-2</v>
      </c>
      <c r="U26" s="14">
        <v>0.18397626112759702</v>
      </c>
      <c r="V26" s="6"/>
      <c r="W26" s="6"/>
      <c r="X26" s="6"/>
      <c r="Y26" s="8"/>
      <c r="Z26" s="44"/>
      <c r="AA26" s="44"/>
      <c r="AB26" s="44"/>
      <c r="AC26" s="44"/>
      <c r="AD26" s="44"/>
      <c r="AE26" s="44"/>
      <c r="AF26" s="44"/>
    </row>
    <row r="27" spans="1:53" ht="19.95" customHeight="1">
      <c r="A27" s="10">
        <v>36922</v>
      </c>
      <c r="B27" s="11" cm="1">
        <f t="array" ref="B27">INDEX(APT_DATA, ROW(B27)-13, 2*$A$12-1)</f>
        <v>3.0985915492957039E-2</v>
      </c>
      <c r="C27" s="11" cm="1">
        <f t="array" ref="C27">INDEX(APT_DATA, ROW(C27)-13, 2*$A$12)</f>
        <v>0.11357586512866025</v>
      </c>
      <c r="D27" s="12">
        <f t="shared" si="0"/>
        <v>2.1201179680823801E-2</v>
      </c>
      <c r="E27" s="12">
        <f t="shared" si="0"/>
        <v>4.9746487950379503E-3</v>
      </c>
      <c r="F27" s="13">
        <v>9.7847358121332384E-3</v>
      </c>
      <c r="G27" s="13">
        <v>0.1086012163336223</v>
      </c>
      <c r="H27" s="14">
        <v>3.0985915492957039E-2</v>
      </c>
      <c r="I27" s="14">
        <v>0.11357586512866025</v>
      </c>
      <c r="J27" s="14">
        <v>3.8793103448276467E-2</v>
      </c>
      <c r="K27" s="14">
        <v>0.11504424778761102</v>
      </c>
      <c r="L27" s="14">
        <v>-5.4171180931744667E-3</v>
      </c>
      <c r="M27" s="14">
        <v>0.12138728323699488</v>
      </c>
      <c r="N27" s="14">
        <v>1.998097050428238E-2</v>
      </c>
      <c r="O27" s="14">
        <v>0.12978369384359412</v>
      </c>
      <c r="P27" s="14">
        <v>-3.4855769230769162E-2</v>
      </c>
      <c r="Q27" s="14">
        <v>2.3662551440329693E-2</v>
      </c>
      <c r="R27" s="14">
        <v>-3.2201914708442358E-2</v>
      </c>
      <c r="S27" s="14">
        <v>0.13166397415185704</v>
      </c>
      <c r="T27" s="14">
        <v>1.7281105990783585E-2</v>
      </c>
      <c r="U27" s="14">
        <v>0.17335945151811982</v>
      </c>
      <c r="V27" s="6"/>
      <c r="W27" s="6"/>
      <c r="X27" s="6"/>
      <c r="Y27" s="8"/>
      <c r="Z27" s="44"/>
      <c r="AA27" s="44"/>
      <c r="AB27" s="44"/>
      <c r="AC27" s="44"/>
      <c r="AD27" s="44"/>
      <c r="AE27" s="44"/>
      <c r="AF27" s="44"/>
    </row>
    <row r="28" spans="1:53" ht="19.95" customHeight="1">
      <c r="A28" s="10">
        <v>36950</v>
      </c>
      <c r="B28" s="11" cm="1">
        <f t="array" ref="B28">INDEX(APT_DATA, ROW(B28)-13, 2*$A$12-1)</f>
        <v>2.7752081406105855E-2</v>
      </c>
      <c r="C28" s="11" cm="1">
        <f t="array" ref="C28">INDEX(APT_DATA, ROW(C28)-13, 2*$A$12)</f>
        <v>0.10204081632653073</v>
      </c>
      <c r="D28" s="12">
        <f t="shared" si="0"/>
        <v>1.9985091114843589E-2</v>
      </c>
      <c r="E28" s="12">
        <f t="shared" si="0"/>
        <v>3.9687291513426093E-3</v>
      </c>
      <c r="F28" s="13">
        <v>7.7669902912622657E-3</v>
      </c>
      <c r="G28" s="13">
        <v>9.8072087175188116E-2</v>
      </c>
      <c r="H28" s="14">
        <v>2.7752081406105855E-2</v>
      </c>
      <c r="I28" s="14">
        <v>0.10204081632653073</v>
      </c>
      <c r="J28" s="14">
        <v>3.426124197002145E-2</v>
      </c>
      <c r="K28" s="14">
        <v>0.11798839458413912</v>
      </c>
      <c r="L28" s="14">
        <v>-7.5349838536062919E-3</v>
      </c>
      <c r="M28" s="14">
        <v>0.10714285714285721</v>
      </c>
      <c r="N28" s="14">
        <v>1.9792648444863836E-2</v>
      </c>
      <c r="O28" s="14">
        <v>0.11392405063291133</v>
      </c>
      <c r="P28" s="14">
        <v>-3.2530120481927938E-2</v>
      </c>
      <c r="Q28" s="14">
        <v>8.0645161290320289E-3</v>
      </c>
      <c r="R28" s="14">
        <v>-3.4782608695652084E-2</v>
      </c>
      <c r="S28" s="14">
        <v>0.10248681235870349</v>
      </c>
      <c r="T28" s="14">
        <v>2.3094688221708681E-2</v>
      </c>
      <c r="U28" s="14">
        <v>0.17860553963705827</v>
      </c>
      <c r="V28" s="6"/>
      <c r="W28" s="6"/>
      <c r="X28" s="6"/>
      <c r="Y28" s="8"/>
      <c r="Z28" s="44"/>
      <c r="AA28" s="44"/>
      <c r="AB28" s="44"/>
      <c r="AC28" s="44"/>
      <c r="AD28" s="44"/>
      <c r="AE28" s="44"/>
      <c r="AF28" s="44"/>
    </row>
    <row r="29" spans="1:53" ht="19.95" customHeight="1">
      <c r="A29" s="10">
        <v>36981</v>
      </c>
      <c r="B29" s="11" cm="1">
        <f t="array" ref="B29">INDEX(APT_DATA, ROW(B29)-13, 2*$A$12-1)</f>
        <v>2.749770852429001E-2</v>
      </c>
      <c r="C29" s="11" cm="1">
        <f t="array" ref="C29">INDEX(APT_DATA, ROW(C29)-13, 2*$A$12)</f>
        <v>0.10024855012427536</v>
      </c>
      <c r="D29" s="12">
        <f t="shared" si="0"/>
        <v>1.6879947906528914E-2</v>
      </c>
      <c r="E29" s="12">
        <f t="shared" si="0"/>
        <v>-1.4741734196126455E-3</v>
      </c>
      <c r="F29" s="13">
        <v>1.0617760617761096E-2</v>
      </c>
      <c r="G29" s="13">
        <v>0.10172272354388801</v>
      </c>
      <c r="H29" s="14">
        <v>2.749770852429001E-2</v>
      </c>
      <c r="I29" s="14">
        <v>0.10024855012427536</v>
      </c>
      <c r="J29" s="14">
        <v>4.5793397231096877E-2</v>
      </c>
      <c r="K29" s="14">
        <v>0.13371537726838612</v>
      </c>
      <c r="L29" s="14">
        <v>-3.225806451613189E-3</v>
      </c>
      <c r="M29" s="14">
        <v>0.10055350553505504</v>
      </c>
      <c r="N29" s="14">
        <v>3.762935089369801E-2</v>
      </c>
      <c r="O29" s="14">
        <v>0.1366120218579232</v>
      </c>
      <c r="P29" s="14">
        <v>-3.3694344163658241E-2</v>
      </c>
      <c r="Q29" s="14">
        <v>9.9502487562186381E-3</v>
      </c>
      <c r="R29" s="14">
        <v>-3.0355594102341787E-2</v>
      </c>
      <c r="S29" s="14">
        <v>9.7650513950072737E-2</v>
      </c>
      <c r="T29" s="14">
        <v>1.9473081328751585E-2</v>
      </c>
      <c r="U29" s="14">
        <v>0.185606060606061</v>
      </c>
      <c r="V29" s="6"/>
      <c r="W29" s="6"/>
      <c r="X29" s="6"/>
      <c r="Y29" s="8"/>
      <c r="Z29" s="44"/>
      <c r="AA29" s="44"/>
      <c r="AB29" s="44"/>
      <c r="AC29" s="44"/>
      <c r="AD29" s="44"/>
      <c r="AE29" s="44"/>
      <c r="AF29" s="44"/>
    </row>
    <row r="30" spans="1:53" ht="19.95" customHeight="1">
      <c r="A30" s="10">
        <v>37011</v>
      </c>
      <c r="B30" s="11" cm="1">
        <f t="array" ref="B30">INDEX(APT_DATA, ROW(B30)-13, 2*$A$12-1)</f>
        <v>3.8496791934005792E-2</v>
      </c>
      <c r="C30" s="11" cm="1">
        <f t="array" ref="C30">INDEX(APT_DATA, ROW(C30)-13, 2*$A$12)</f>
        <v>0.10947712418300681</v>
      </c>
      <c r="D30" s="12">
        <f t="shared" si="0"/>
        <v>2.0192360334776893E-2</v>
      </c>
      <c r="E30" s="12">
        <f t="shared" si="0"/>
        <v>6.8093796397574735E-3</v>
      </c>
      <c r="F30" s="13">
        <v>1.8304431599228899E-2</v>
      </c>
      <c r="G30" s="13">
        <v>0.10266774454324934</v>
      </c>
      <c r="H30" s="14">
        <v>3.8496791934005792E-2</v>
      </c>
      <c r="I30" s="14">
        <v>0.10947712418300681</v>
      </c>
      <c r="J30" s="14">
        <v>4.2016806722689148E-2</v>
      </c>
      <c r="K30" s="14">
        <v>0.1149212233549588</v>
      </c>
      <c r="L30" s="14">
        <v>2.8017241379309832E-2</v>
      </c>
      <c r="M30" s="14">
        <v>0.13732718894009199</v>
      </c>
      <c r="N30" s="14">
        <v>5.456255879586136E-2</v>
      </c>
      <c r="O30" s="14">
        <v>0.14396284829721395</v>
      </c>
      <c r="P30" s="14">
        <v>-3.385731559854932E-2</v>
      </c>
      <c r="Q30" s="14">
        <v>1.0912698412698152E-2</v>
      </c>
      <c r="R30" s="14">
        <v>-2.4284475281873164E-2</v>
      </c>
      <c r="S30" s="14">
        <v>6.4239828693789525E-2</v>
      </c>
      <c r="T30" s="14">
        <v>1.4823261117445918E-2</v>
      </c>
      <c r="U30" s="14">
        <v>0.18319169027384374</v>
      </c>
      <c r="V30" s="6"/>
      <c r="W30" s="6"/>
      <c r="X30" s="6"/>
      <c r="Y30" s="8"/>
      <c r="Z30" s="44"/>
      <c r="AA30" s="44"/>
      <c r="AB30" s="44"/>
      <c r="AC30" s="44"/>
      <c r="AD30" s="44"/>
      <c r="AE30" s="44"/>
      <c r="AF30" s="44"/>
    </row>
    <row r="31" spans="1:53" ht="19.95" customHeight="1">
      <c r="A31" s="10">
        <v>37042</v>
      </c>
      <c r="B31" s="11" cm="1">
        <f t="array" ref="B31">INDEX(APT_DATA, ROW(B31)-13, 2*$A$12-1)</f>
        <v>5.504587155963292E-2</v>
      </c>
      <c r="C31" s="11" cm="1">
        <f t="array" ref="C31">INDEX(APT_DATA, ROW(C31)-13, 2*$A$12)</f>
        <v>0.12459283387622078</v>
      </c>
      <c r="D31" s="12">
        <f t="shared" si="0"/>
        <v>2.4157840671602093E-2</v>
      </c>
      <c r="E31" s="12">
        <f t="shared" si="0"/>
        <v>1.0699457462650441E-2</v>
      </c>
      <c r="F31" s="13">
        <v>3.0888030888030826E-2</v>
      </c>
      <c r="G31" s="13">
        <v>0.11389337641357034</v>
      </c>
      <c r="H31" s="14">
        <v>5.504587155963292E-2</v>
      </c>
      <c r="I31" s="14">
        <v>0.12459283387622078</v>
      </c>
      <c r="J31" s="14">
        <v>4.6073298429319731E-2</v>
      </c>
      <c r="K31" s="14">
        <v>0.11819021237303851</v>
      </c>
      <c r="L31" s="14">
        <v>3.9956803455723389E-2</v>
      </c>
      <c r="M31" s="14">
        <v>0.13090909090909109</v>
      </c>
      <c r="N31" s="14">
        <v>7.9096045197740716E-2</v>
      </c>
      <c r="O31" s="14">
        <v>0.17546583850931685</v>
      </c>
      <c r="P31" s="14">
        <v>-2.554744525547481E-2</v>
      </c>
      <c r="Q31" s="14">
        <v>1.3999999999999568E-2</v>
      </c>
      <c r="R31" s="14">
        <v>-1.9064124783361835E-2</v>
      </c>
      <c r="S31" s="14">
        <v>8.0344332855092793E-2</v>
      </c>
      <c r="T31" s="14">
        <v>1.5909090909091317E-2</v>
      </c>
      <c r="U31" s="14">
        <v>0.16961789375582437</v>
      </c>
      <c r="V31" s="6"/>
      <c r="W31" s="6"/>
      <c r="X31" s="6"/>
      <c r="Y31" s="8"/>
      <c r="Z31" s="44"/>
      <c r="AA31" s="44"/>
      <c r="AB31" s="44"/>
      <c r="AC31" s="44"/>
      <c r="AD31" s="44"/>
      <c r="AE31" s="44"/>
      <c r="AF31" s="44"/>
    </row>
    <row r="32" spans="1:53" ht="19.95" customHeight="1">
      <c r="A32" s="10">
        <v>37072</v>
      </c>
      <c r="B32" s="11" cm="1">
        <f t="array" ref="B32">INDEX(APT_DATA, ROW(B32)-13, 2*$A$12-1)</f>
        <v>7.7981651376147321E-2</v>
      </c>
      <c r="C32" s="11" cm="1">
        <f t="array" ref="C32">INDEX(APT_DATA, ROW(C32)-13, 2*$A$12)</f>
        <v>0.14040816326530536</v>
      </c>
      <c r="D32" s="12">
        <f t="shared" si="0"/>
        <v>3.1559987933207578E-2</v>
      </c>
      <c r="E32" s="12">
        <f t="shared" si="0"/>
        <v>1.2472940593241111E-2</v>
      </c>
      <c r="F32" s="13">
        <v>4.6421663442939742E-2</v>
      </c>
      <c r="G32" s="13">
        <v>0.12793522267206425</v>
      </c>
      <c r="H32" s="14">
        <v>7.7981651376147321E-2</v>
      </c>
      <c r="I32" s="14">
        <v>0.14040816326530536</v>
      </c>
      <c r="J32" s="14">
        <v>4.816753926701578E-2</v>
      </c>
      <c r="K32" s="14">
        <v>0.11407543698252121</v>
      </c>
      <c r="L32" s="14">
        <v>6.4060803474484063E-2</v>
      </c>
      <c r="M32" s="14">
        <v>0.14298724954462649</v>
      </c>
      <c r="N32" s="14">
        <v>0.10660377358490614</v>
      </c>
      <c r="O32" s="14">
        <v>0.21467603434816573</v>
      </c>
      <c r="P32" s="14">
        <v>-2.0757020757021238E-2</v>
      </c>
      <c r="Q32" s="14">
        <v>1.7051153460380997E-2</v>
      </c>
      <c r="R32" s="14">
        <v>-1.1343804537521485E-2</v>
      </c>
      <c r="S32" s="14">
        <v>8.6455331412103487E-2</v>
      </c>
      <c r="T32" s="14">
        <v>1.2485811577753303E-2</v>
      </c>
      <c r="U32" s="14">
        <v>0.16930232558139502</v>
      </c>
      <c r="V32" s="6"/>
      <c r="W32" s="6"/>
      <c r="X32" s="6"/>
      <c r="Y32" s="8"/>
      <c r="Z32" s="44"/>
      <c r="AA32" s="44"/>
      <c r="AB32" s="44"/>
      <c r="AC32" s="44"/>
      <c r="AD32" s="44"/>
      <c r="AE32" s="44"/>
      <c r="AF32" s="44"/>
    </row>
    <row r="33" spans="1:32" ht="19.95" customHeight="1">
      <c r="A33" s="10">
        <v>37103</v>
      </c>
      <c r="B33" s="11" cm="1">
        <f t="array" ref="B33">INDEX(APT_DATA, ROW(B33)-13, 2*$A$12-1)</f>
        <v>9.818181818181837E-2</v>
      </c>
      <c r="C33" s="11" cm="1">
        <f t="array" ref="C33">INDEX(APT_DATA, ROW(C33)-13, 2*$A$12)</f>
        <v>0.16233766233766156</v>
      </c>
      <c r="D33" s="12">
        <f t="shared" si="0"/>
        <v>3.3447518664910358E-2</v>
      </c>
      <c r="E33" s="12">
        <f t="shared" si="0"/>
        <v>1.6369920402177662E-2</v>
      </c>
      <c r="F33" s="13">
        <v>6.4734299516908012E-2</v>
      </c>
      <c r="G33" s="13">
        <v>0.1459677419354839</v>
      </c>
      <c r="H33" s="14">
        <v>9.818181818181837E-2</v>
      </c>
      <c r="I33" s="14">
        <v>0.16233766233766156</v>
      </c>
      <c r="J33" s="14">
        <v>6.2827225130890785E-2</v>
      </c>
      <c r="K33" s="14">
        <v>0.13083257090576406</v>
      </c>
      <c r="L33" s="14">
        <v>8.1699346405228468E-2</v>
      </c>
      <c r="M33" s="14">
        <v>0.16208791208791218</v>
      </c>
      <c r="N33" s="14">
        <v>0.14124293785310815</v>
      </c>
      <c r="O33" s="14">
        <v>0.24844720496894435</v>
      </c>
      <c r="P33" s="14">
        <v>-2.0782396088020016E-2</v>
      </c>
      <c r="Q33" s="14">
        <v>2.1126760563379809E-2</v>
      </c>
      <c r="R33" s="14">
        <v>1.7497812773410448E-3</v>
      </c>
      <c r="S33" s="14">
        <v>0.10035842293906816</v>
      </c>
      <c r="T33" s="14">
        <v>3.6322360953462196E-2</v>
      </c>
      <c r="U33" s="14">
        <v>0.16913123844731937</v>
      </c>
      <c r="V33" s="6"/>
      <c r="W33" s="6"/>
      <c r="X33" s="6"/>
      <c r="Y33" s="8"/>
      <c r="Z33" s="44"/>
      <c r="AA33" s="44"/>
      <c r="AB33" s="44"/>
      <c r="AC33" s="44"/>
      <c r="AD33" s="44"/>
      <c r="AE33" s="44"/>
      <c r="AF33" s="44"/>
    </row>
    <row r="34" spans="1:32" ht="19.95" customHeight="1">
      <c r="A34" s="10">
        <v>37134</v>
      </c>
      <c r="B34" s="11" cm="1">
        <f t="array" ref="B34">INDEX(APT_DATA, ROW(B34)-13, 2*$A$12-1)</f>
        <v>0.13381555153707114</v>
      </c>
      <c r="C34" s="11" cm="1">
        <f t="array" ref="C34">INDEX(APT_DATA, ROW(C34)-13, 2*$A$12)</f>
        <v>0.18355945730247392</v>
      </c>
      <c r="D34" s="12">
        <f t="shared" si="0"/>
        <v>4.3169457033696457E-2</v>
      </c>
      <c r="E34" s="12">
        <f t="shared" si="0"/>
        <v>2.2063832799690042E-2</v>
      </c>
      <c r="F34" s="13">
        <v>9.0646094503374686E-2</v>
      </c>
      <c r="G34" s="13">
        <v>0.16149562450278387</v>
      </c>
      <c r="H34" s="14">
        <v>0.13381555153707114</v>
      </c>
      <c r="I34" s="14">
        <v>0.18355945730247392</v>
      </c>
      <c r="J34" s="14">
        <v>7.4423480083857019E-2</v>
      </c>
      <c r="K34" s="14">
        <v>0.12522686025408358</v>
      </c>
      <c r="L34" s="14">
        <v>0.1053203040173718</v>
      </c>
      <c r="M34" s="14">
        <v>0.19337016574585619</v>
      </c>
      <c r="N34" s="14">
        <v>0.20112781954887216</v>
      </c>
      <c r="O34" s="14">
        <v>0.28355957767722462</v>
      </c>
      <c r="P34" s="14">
        <v>-1.5950920245399125E-2</v>
      </c>
      <c r="Q34" s="14">
        <v>1.2974051896207373E-2</v>
      </c>
      <c r="R34" s="14">
        <v>1.134380453752204E-2</v>
      </c>
      <c r="S34" s="14">
        <v>0.10960854092526651</v>
      </c>
      <c r="T34" s="14">
        <v>4.3181818181818432E-2</v>
      </c>
      <c r="U34" s="14">
        <v>0.17922794117647034</v>
      </c>
      <c r="V34" s="6"/>
      <c r="W34" s="6"/>
      <c r="X34" s="6"/>
      <c r="Y34" s="8"/>
      <c r="Z34" s="44"/>
      <c r="AA34" s="44"/>
      <c r="AB34" s="44"/>
      <c r="AC34" s="44"/>
      <c r="AD34" s="44"/>
      <c r="AE34" s="44"/>
      <c r="AF34" s="44"/>
    </row>
    <row r="35" spans="1:32" ht="19.95" customHeight="1">
      <c r="A35" s="10">
        <v>37164</v>
      </c>
      <c r="B35" s="11" cm="1">
        <f t="array" ref="B35">INDEX(APT_DATA, ROW(B35)-13, 2*$A$12-1)</f>
        <v>0.14645103324348607</v>
      </c>
      <c r="C35" s="11" cm="1">
        <f t="array" ref="C35">INDEX(APT_DATA, ROW(C35)-13, 2*$A$12)</f>
        <v>0.19485580670303926</v>
      </c>
      <c r="D35" s="12">
        <f t="shared" si="0"/>
        <v>3.8965428636960731E-2</v>
      </c>
      <c r="E35" s="12">
        <f t="shared" si="0"/>
        <v>2.5720966484801044E-2</v>
      </c>
      <c r="F35" s="13">
        <v>0.10748560460652534</v>
      </c>
      <c r="G35" s="13">
        <v>0.16913484021823821</v>
      </c>
      <c r="H35" s="14">
        <v>0.14645103324348607</v>
      </c>
      <c r="I35" s="14">
        <v>0.19485580670303926</v>
      </c>
      <c r="J35" s="14">
        <v>9.6976016684045874E-2</v>
      </c>
      <c r="K35" s="14">
        <v>0.12903225806451624</v>
      </c>
      <c r="L35" s="14">
        <v>0.1243243243243235</v>
      </c>
      <c r="M35" s="14">
        <v>0.1612334801762112</v>
      </c>
      <c r="N35" s="14">
        <v>0.23925233644859856</v>
      </c>
      <c r="O35" s="14">
        <v>0.31116038433111592</v>
      </c>
      <c r="P35" s="14">
        <v>-1.105651105651162E-2</v>
      </c>
      <c r="Q35" s="14">
        <v>1.699999999999946E-2</v>
      </c>
      <c r="R35" s="14">
        <v>3.9370078740157632E-2</v>
      </c>
      <c r="S35" s="14">
        <v>0.13610719322990095</v>
      </c>
      <c r="T35" s="14">
        <v>6.0227272727272796E-2</v>
      </c>
      <c r="U35" s="14">
        <v>0.12993854258121162</v>
      </c>
      <c r="V35" s="6"/>
      <c r="W35" s="6"/>
      <c r="X35" s="6"/>
      <c r="Y35" s="8"/>
      <c r="Z35" s="44"/>
      <c r="AA35" s="44"/>
      <c r="AB35" s="44"/>
      <c r="AC35" s="44"/>
      <c r="AD35" s="44"/>
      <c r="AE35" s="44"/>
      <c r="AF35" s="44"/>
    </row>
    <row r="36" spans="1:32">
      <c r="A36" s="10">
        <v>37195</v>
      </c>
      <c r="B36" s="11" cm="1">
        <f t="array" ref="B36">INDEX(APT_DATA, ROW(B36)-13, 2*$A$12-1)</f>
        <v>0.1420911528150135</v>
      </c>
      <c r="C36" s="11" cm="1">
        <f t="array" ref="C36">INDEX(APT_DATA, ROW(C36)-13, 2*$A$12)</f>
        <v>0.18658442559753197</v>
      </c>
      <c r="D36" s="12">
        <f t="shared" ref="D36:D99" si="1">B36-F36</f>
        <v>3.0022187297772618E-2</v>
      </c>
      <c r="E36" s="12">
        <f t="shared" ref="E36:E99" si="2">C36-G36</f>
        <v>1.7863316198456713E-2</v>
      </c>
      <c r="F36" s="13">
        <v>0.11206896551724088</v>
      </c>
      <c r="G36" s="13">
        <v>0.16872110939907525</v>
      </c>
      <c r="H36" s="14">
        <v>0.1420911528150135</v>
      </c>
      <c r="I36" s="14">
        <v>0.18658442559753197</v>
      </c>
      <c r="J36" s="14">
        <v>0.10602910602910609</v>
      </c>
      <c r="K36" s="14">
        <v>0.13074204946996493</v>
      </c>
      <c r="L36" s="14">
        <v>0.13807982740021485</v>
      </c>
      <c r="M36" s="14">
        <v>0.18782608695652159</v>
      </c>
      <c r="N36" s="14">
        <v>0.2395543175487469</v>
      </c>
      <c r="O36" s="14">
        <v>0.31368267831149921</v>
      </c>
      <c r="P36" s="14">
        <v>-1.2300123001230512E-2</v>
      </c>
      <c r="Q36" s="14">
        <v>2.5100401606425571E-2</v>
      </c>
      <c r="R36" s="14">
        <v>6.1511423550089095E-2</v>
      </c>
      <c r="S36" s="14">
        <v>0.12611377655928724</v>
      </c>
      <c r="T36" s="14">
        <v>6.2571103526735117E-2</v>
      </c>
      <c r="U36" s="14">
        <v>8.7214225232853382E-2</v>
      </c>
      <c r="V36" s="6"/>
      <c r="W36" s="6"/>
      <c r="X36" s="6"/>
      <c r="Y36" s="8"/>
      <c r="Z36" s="44"/>
      <c r="AA36" s="44"/>
      <c r="AB36" s="44"/>
      <c r="AC36" s="44"/>
      <c r="AD36" s="44"/>
      <c r="AE36" s="44"/>
      <c r="AF36" s="44"/>
    </row>
    <row r="37" spans="1:32">
      <c r="A37" s="10">
        <v>37225</v>
      </c>
      <c r="B37" s="11" cm="1">
        <f t="array" ref="B37">INDEX(APT_DATA, ROW(B37)-13, 2*$A$12-1)</f>
        <v>0.15405405405405448</v>
      </c>
      <c r="C37" s="11" cm="1">
        <f t="array" ref="C37">INDEX(APT_DATA, ROW(C37)-13, 2*$A$12)</f>
        <v>0.20313725490196011</v>
      </c>
      <c r="D37" s="12">
        <f t="shared" si="1"/>
        <v>3.1938669438670297E-2</v>
      </c>
      <c r="E37" s="12">
        <f t="shared" si="2"/>
        <v>2.7168262653898045E-2</v>
      </c>
      <c r="F37" s="13">
        <v>0.12211538461538418</v>
      </c>
      <c r="G37" s="13">
        <v>0.17596899224806206</v>
      </c>
      <c r="H37" s="14">
        <v>0.15405405405405448</v>
      </c>
      <c r="I37" s="14">
        <v>0.20313725490196011</v>
      </c>
      <c r="J37" s="14">
        <v>0.12591050988553598</v>
      </c>
      <c r="K37" s="14">
        <v>0.13998250218722696</v>
      </c>
      <c r="L37" s="14">
        <v>0.14331896551724066</v>
      </c>
      <c r="M37" s="14">
        <v>0.18267581475128636</v>
      </c>
      <c r="N37" s="14">
        <v>0.2421150278293136</v>
      </c>
      <c r="O37" s="14">
        <v>0.31263696128560925</v>
      </c>
      <c r="P37" s="14">
        <v>-7.3982737361287798E-3</v>
      </c>
      <c r="Q37" s="14">
        <v>2.9116465863453955E-2</v>
      </c>
      <c r="R37" s="14">
        <v>8.6725663716814116E-2</v>
      </c>
      <c r="S37" s="14">
        <v>0.163179916317991</v>
      </c>
      <c r="T37" s="14">
        <v>6.0227272727272796E-2</v>
      </c>
      <c r="U37" s="14">
        <v>8.0236486486486847E-2</v>
      </c>
      <c r="V37" s="6"/>
      <c r="W37" s="6"/>
      <c r="X37" s="6"/>
      <c r="Y37" s="8"/>
      <c r="Z37" s="44"/>
      <c r="AA37" s="44"/>
      <c r="AB37" s="44"/>
      <c r="AC37" s="44"/>
      <c r="AD37" s="44"/>
      <c r="AE37" s="44"/>
      <c r="AF37" s="44"/>
    </row>
    <row r="38" spans="1:32">
      <c r="A38" s="10">
        <v>37256</v>
      </c>
      <c r="B38" s="11" cm="1">
        <f t="array" ref="B38">INDEX(APT_DATA, ROW(B38)-13, 2*$A$12-1)</f>
        <v>0.19325432999088465</v>
      </c>
      <c r="C38" s="11" cm="1">
        <f t="array" ref="C38">INDEX(APT_DATA, ROW(C38)-13, 2*$A$12)</f>
        <v>0.23392282958199262</v>
      </c>
      <c r="D38" s="12">
        <f t="shared" si="1"/>
        <v>4.7764514277984338E-2</v>
      </c>
      <c r="E38" s="12">
        <f t="shared" si="2"/>
        <v>3.4080185994267431E-2</v>
      </c>
      <c r="F38" s="13">
        <v>0.14548981571290032</v>
      </c>
      <c r="G38" s="13">
        <v>0.19984264358772519</v>
      </c>
      <c r="H38" s="14">
        <v>0.19325432999088465</v>
      </c>
      <c r="I38" s="14">
        <v>0.23392282958199262</v>
      </c>
      <c r="J38" s="14">
        <v>0.13702928870292963</v>
      </c>
      <c r="K38" s="14">
        <v>0.15580985915492929</v>
      </c>
      <c r="L38" s="14">
        <v>0.16864864864864781</v>
      </c>
      <c r="M38" s="14">
        <v>0.19587628865979356</v>
      </c>
      <c r="N38" s="14">
        <v>0.26261682242990658</v>
      </c>
      <c r="O38" s="14">
        <v>0.34518518518518526</v>
      </c>
      <c r="P38" s="14">
        <v>1.242236024844745E-3</v>
      </c>
      <c r="Q38" s="14">
        <v>2.7054108216432615E-2</v>
      </c>
      <c r="R38" s="14">
        <v>0.1181736794986572</v>
      </c>
      <c r="S38" s="14">
        <v>0.21108742004264358</v>
      </c>
      <c r="T38" s="14">
        <v>5.8956916099773604E-2</v>
      </c>
      <c r="U38" s="14">
        <v>6.7669172932330435E-2</v>
      </c>
      <c r="V38" s="6"/>
      <c r="W38" s="6"/>
      <c r="X38" s="6"/>
      <c r="Y38" s="8"/>
      <c r="Z38" s="44"/>
      <c r="AA38" s="44"/>
      <c r="AB38" s="44"/>
      <c r="AC38" s="44"/>
      <c r="AD38" s="44"/>
      <c r="AE38" s="44"/>
      <c r="AF38" s="44"/>
    </row>
    <row r="39" spans="1:32">
      <c r="A39" s="10">
        <v>37287</v>
      </c>
      <c r="B39" s="11" cm="1">
        <f t="array" ref="B39">INDEX(APT_DATA, ROW(B39)-13, 2*$A$12-1)</f>
        <v>0.26958105646630282</v>
      </c>
      <c r="C39" s="11" cm="1">
        <f t="array" ref="C39">INDEX(APT_DATA, ROW(C39)-13, 2*$A$12)</f>
        <v>0.26294820717131429</v>
      </c>
      <c r="D39" s="12">
        <f t="shared" si="1"/>
        <v>7.86895835980852E-2</v>
      </c>
      <c r="E39" s="12">
        <f t="shared" si="2"/>
        <v>3.2540683660343239E-2</v>
      </c>
      <c r="F39" s="13">
        <v>0.19089147286821762</v>
      </c>
      <c r="G39" s="13">
        <v>0.23040752351097105</v>
      </c>
      <c r="H39" s="14">
        <v>0.26958105646630282</v>
      </c>
      <c r="I39" s="14">
        <v>0.26294820717131429</v>
      </c>
      <c r="J39" s="14">
        <v>0.1483402489626553</v>
      </c>
      <c r="K39" s="14">
        <v>0.19576719576719603</v>
      </c>
      <c r="L39" s="14">
        <v>0.20915032679738532</v>
      </c>
      <c r="M39" s="14">
        <v>0.22766323024054969</v>
      </c>
      <c r="N39" s="14">
        <v>0.29850746268656669</v>
      </c>
      <c r="O39" s="14">
        <v>0.37039764359351923</v>
      </c>
      <c r="P39" s="14">
        <v>4.9813200498132204E-3</v>
      </c>
      <c r="Q39" s="14">
        <v>3.5175879396984522E-2</v>
      </c>
      <c r="R39" s="14">
        <v>0.1573741007194247</v>
      </c>
      <c r="S39" s="14">
        <v>0.25695931477516076</v>
      </c>
      <c r="T39" s="14">
        <v>8.1540203850509974E-2</v>
      </c>
      <c r="U39" s="14">
        <v>7.6794657762937701E-2</v>
      </c>
      <c r="V39" s="6"/>
      <c r="W39" s="6"/>
      <c r="X39" s="6"/>
      <c r="Y39" s="8"/>
      <c r="Z39" s="44"/>
      <c r="AA39" s="44"/>
      <c r="AB39" s="44"/>
      <c r="AC39" s="44"/>
      <c r="AD39" s="44"/>
      <c r="AE39" s="44"/>
      <c r="AF39" s="44"/>
    </row>
    <row r="40" spans="1:32">
      <c r="A40" s="10">
        <v>37315</v>
      </c>
      <c r="B40" s="11" cm="1">
        <f t="array" ref="B40">INDEX(APT_DATA, ROW(B40)-13, 2*$A$12-1)</f>
        <v>0.30963096309630989</v>
      </c>
      <c r="C40" s="11" cm="1">
        <f t="array" ref="C40">INDEX(APT_DATA, ROW(C40)-13, 2*$A$12)</f>
        <v>0.27391975308641903</v>
      </c>
      <c r="D40" s="12">
        <f t="shared" si="1"/>
        <v>8.4197437084749138E-2</v>
      </c>
      <c r="E40" s="12">
        <f t="shared" si="2"/>
        <v>3.3461737819244108E-2</v>
      </c>
      <c r="F40" s="13">
        <v>0.22543352601156075</v>
      </c>
      <c r="G40" s="13">
        <v>0.24045801526717492</v>
      </c>
      <c r="H40" s="14">
        <v>0.30963096309630989</v>
      </c>
      <c r="I40" s="14">
        <v>0.27391975308641903</v>
      </c>
      <c r="J40" s="14">
        <v>0.1718426501035204</v>
      </c>
      <c r="K40" s="14">
        <v>0.19723183391003518</v>
      </c>
      <c r="L40" s="14">
        <v>0.24295010845986909</v>
      </c>
      <c r="M40" s="14">
        <v>0.2589134125636674</v>
      </c>
      <c r="N40" s="14">
        <v>0.32624768946395521</v>
      </c>
      <c r="O40" s="14">
        <v>0.37073863636363624</v>
      </c>
      <c r="P40" s="14">
        <v>6.2266500622663035E-3</v>
      </c>
      <c r="Q40" s="14">
        <v>3.6999999999999478E-2</v>
      </c>
      <c r="R40" s="14">
        <v>0.212612612612612</v>
      </c>
      <c r="S40" s="14">
        <v>0.28844839371155162</v>
      </c>
      <c r="T40" s="14">
        <v>0.10948081264108422</v>
      </c>
      <c r="U40" s="14">
        <v>5.2674230145867362E-2</v>
      </c>
      <c r="V40" s="6"/>
      <c r="W40" s="6"/>
      <c r="X40" s="6"/>
      <c r="Y40" s="8"/>
      <c r="Z40" s="44"/>
      <c r="AA40" s="44"/>
      <c r="AB40" s="44"/>
      <c r="AC40" s="44"/>
      <c r="AD40" s="44"/>
      <c r="AE40" s="44"/>
      <c r="AF40" s="44"/>
    </row>
    <row r="41" spans="1:32">
      <c r="A41" s="10">
        <v>37346</v>
      </c>
      <c r="B41" s="11" cm="1">
        <f t="array" ref="B41">INDEX(APT_DATA, ROW(B41)-13, 2*$A$12-1)</f>
        <v>0.34344335414808169</v>
      </c>
      <c r="C41" s="11" cm="1">
        <f t="array" ref="C41">INDEX(APT_DATA, ROW(C41)-13, 2*$A$12)</f>
        <v>0.28539156626505924</v>
      </c>
      <c r="D41" s="12">
        <f t="shared" si="1"/>
        <v>9.1294357013411265E-2</v>
      </c>
      <c r="E41" s="12">
        <f t="shared" si="2"/>
        <v>4.4140635513012061E-2</v>
      </c>
      <c r="F41" s="13">
        <v>0.25214899713467043</v>
      </c>
      <c r="G41" s="13">
        <v>0.24125093075204718</v>
      </c>
      <c r="H41" s="14">
        <v>0.34344335414808169</v>
      </c>
      <c r="I41" s="14">
        <v>0.28539156626505924</v>
      </c>
      <c r="J41" s="14">
        <v>0.18940936863543789</v>
      </c>
      <c r="K41" s="14">
        <v>0.20134793597304146</v>
      </c>
      <c r="L41" s="14">
        <v>0.28263214670981607</v>
      </c>
      <c r="M41" s="14">
        <v>0.26990779547359556</v>
      </c>
      <c r="N41" s="14">
        <v>0.33816863100634587</v>
      </c>
      <c r="O41" s="14">
        <v>0.37843406593406592</v>
      </c>
      <c r="P41" s="14">
        <v>1.8679950186799577E-2</v>
      </c>
      <c r="Q41" s="14">
        <v>3.1527093596058986E-2</v>
      </c>
      <c r="R41" s="14">
        <v>0.2200357781753135</v>
      </c>
      <c r="S41" s="14">
        <v>0.286956521739131</v>
      </c>
      <c r="T41" s="14">
        <v>0.13370786516853972</v>
      </c>
      <c r="U41" s="14">
        <v>6.070287539936059E-2</v>
      </c>
      <c r="V41" s="6"/>
      <c r="W41" s="6"/>
      <c r="X41" s="6"/>
      <c r="Y41" s="8"/>
      <c r="Z41" s="44"/>
      <c r="AA41" s="44"/>
      <c r="AB41" s="44"/>
      <c r="AC41" s="44"/>
      <c r="AD41" s="44"/>
      <c r="AE41" s="44"/>
      <c r="AF41" s="44"/>
    </row>
    <row r="42" spans="1:32">
      <c r="A42" s="10">
        <v>37376</v>
      </c>
      <c r="B42" s="11" cm="1">
        <f t="array" ref="B42">INDEX(APT_DATA, ROW(B42)-13, 2*$A$12-1)</f>
        <v>0.34157105030891399</v>
      </c>
      <c r="C42" s="11" cm="1">
        <f t="array" ref="C42">INDEX(APT_DATA, ROW(C42)-13, 2*$A$12)</f>
        <v>0.28055964653902699</v>
      </c>
      <c r="D42" s="12">
        <f t="shared" si="1"/>
        <v>8.9915421169840304E-2</v>
      </c>
      <c r="E42" s="12">
        <f t="shared" si="2"/>
        <v>4.2289851817619795E-2</v>
      </c>
      <c r="F42" s="13">
        <v>0.25165562913907369</v>
      </c>
      <c r="G42" s="13">
        <v>0.23826979472140719</v>
      </c>
      <c r="H42" s="14">
        <v>0.34157105030891399</v>
      </c>
      <c r="I42" s="14">
        <v>0.28055964653902699</v>
      </c>
      <c r="J42" s="14">
        <v>0.19758064516129048</v>
      </c>
      <c r="K42" s="14">
        <v>0.21363258520365735</v>
      </c>
      <c r="L42" s="14">
        <v>0.25995807127882586</v>
      </c>
      <c r="M42" s="14">
        <v>0.24554294975688795</v>
      </c>
      <c r="N42" s="14">
        <v>0.33809099018733235</v>
      </c>
      <c r="O42" s="14">
        <v>0.3734776725304465</v>
      </c>
      <c r="P42" s="14">
        <v>3.5043804755944929E-2</v>
      </c>
      <c r="Q42" s="14">
        <v>4.5142296368989143E-2</v>
      </c>
      <c r="R42" s="14">
        <v>0.21777777777777763</v>
      </c>
      <c r="S42" s="14">
        <v>0.29443326626425304</v>
      </c>
      <c r="T42" s="14">
        <v>0.14157303370786489</v>
      </c>
      <c r="U42" s="14">
        <v>8.6991221069432578E-2</v>
      </c>
      <c r="V42" s="6"/>
      <c r="W42" s="6"/>
      <c r="X42" s="6"/>
      <c r="Y42" s="8"/>
      <c r="Z42" s="44"/>
      <c r="AA42" s="44"/>
      <c r="AB42" s="44"/>
      <c r="AC42" s="44"/>
      <c r="AD42" s="44"/>
      <c r="AE42" s="44"/>
      <c r="AF42" s="44"/>
    </row>
    <row r="43" spans="1:32">
      <c r="A43" s="10">
        <v>37407</v>
      </c>
      <c r="B43" s="11" cm="1">
        <f t="array" ref="B43">INDEX(APT_DATA, ROW(B43)-13, 2*$A$12-1)</f>
        <v>0.32869565217391283</v>
      </c>
      <c r="C43" s="11" cm="1">
        <f t="array" ref="C43">INDEX(APT_DATA, ROW(C43)-13, 2*$A$12)</f>
        <v>0.25850832729905848</v>
      </c>
      <c r="D43" s="12">
        <f t="shared" si="1"/>
        <v>8.431362970200218E-2</v>
      </c>
      <c r="E43" s="12">
        <f t="shared" si="2"/>
        <v>3.2982584006818971E-2</v>
      </c>
      <c r="F43" s="13">
        <v>0.24438202247191065</v>
      </c>
      <c r="G43" s="13">
        <v>0.22552574329223951</v>
      </c>
      <c r="H43" s="14">
        <v>0.32869565217391283</v>
      </c>
      <c r="I43" s="14">
        <v>0.25850832729905848</v>
      </c>
      <c r="J43" s="14">
        <v>0.20020020020020035</v>
      </c>
      <c r="K43" s="14">
        <v>0.21304706853839828</v>
      </c>
      <c r="L43" s="14">
        <v>0.25025960539979275</v>
      </c>
      <c r="M43" s="14">
        <v>0.23231511254019255</v>
      </c>
      <c r="N43" s="14">
        <v>0.31500872600348973</v>
      </c>
      <c r="O43" s="14">
        <v>0.34412153236459675</v>
      </c>
      <c r="P43" s="14">
        <v>3.8701622971285765E-2</v>
      </c>
      <c r="Q43" s="14">
        <v>6.2130177514793106E-2</v>
      </c>
      <c r="R43" s="14">
        <v>0.2128975265017663</v>
      </c>
      <c r="S43" s="14">
        <v>0.29880478087649509</v>
      </c>
      <c r="T43" s="14">
        <v>0.14653243847874653</v>
      </c>
      <c r="U43" s="14">
        <v>8.5258964143426264E-2</v>
      </c>
      <c r="V43" s="6"/>
      <c r="W43" s="6"/>
      <c r="X43" s="6"/>
      <c r="Y43" s="8"/>
      <c r="Z43" s="44"/>
      <c r="AA43" s="44"/>
      <c r="AB43" s="44"/>
      <c r="AC43" s="44"/>
      <c r="AD43" s="44"/>
      <c r="AE43" s="44"/>
      <c r="AF43" s="44"/>
    </row>
    <row r="44" spans="1:32">
      <c r="A44" s="10">
        <v>37437</v>
      </c>
      <c r="B44" s="11" cm="1">
        <f t="array" ref="B44">INDEX(APT_DATA, ROW(B44)-13, 2*$A$12-1)</f>
        <v>0.31063829787233921</v>
      </c>
      <c r="C44" s="11" cm="1">
        <f t="array" ref="C44">INDEX(APT_DATA, ROW(C44)-13, 2*$A$12)</f>
        <v>0.24337866857551904</v>
      </c>
      <c r="D44" s="12">
        <f t="shared" si="1"/>
        <v>7.4963621347385434E-2</v>
      </c>
      <c r="E44" s="12">
        <f t="shared" si="2"/>
        <v>3.0887642014141514E-2</v>
      </c>
      <c r="F44" s="13">
        <v>0.23567467652495377</v>
      </c>
      <c r="G44" s="13">
        <v>0.21249102656137753</v>
      </c>
      <c r="H44" s="14">
        <v>0.31063829787233921</v>
      </c>
      <c r="I44" s="14">
        <v>0.24337866857551904</v>
      </c>
      <c r="J44" s="14">
        <v>0.20579420579420615</v>
      </c>
      <c r="K44" s="14">
        <v>0.21304706853839828</v>
      </c>
      <c r="L44" s="14">
        <v>0.23061224489795884</v>
      </c>
      <c r="M44" s="14">
        <v>0.21673306772908374</v>
      </c>
      <c r="N44" s="14">
        <v>0.30008525149190057</v>
      </c>
      <c r="O44" s="14">
        <v>0.31555269922879181</v>
      </c>
      <c r="P44" s="14">
        <v>4.2394014962593429E-2</v>
      </c>
      <c r="Q44" s="14">
        <v>7.5936883629191376E-2</v>
      </c>
      <c r="R44" s="14">
        <v>0.20564872021182623</v>
      </c>
      <c r="S44" s="14">
        <v>0.29774535809018543</v>
      </c>
      <c r="T44" s="14">
        <v>0.16031390134529122</v>
      </c>
      <c r="U44" s="14">
        <v>8.9896579156722112E-2</v>
      </c>
      <c r="V44" s="6"/>
      <c r="W44" s="6"/>
      <c r="X44" s="6"/>
      <c r="Y44" s="8"/>
      <c r="Z44" s="44"/>
      <c r="AA44" s="44"/>
      <c r="AB44" s="44"/>
      <c r="AC44" s="44"/>
      <c r="AD44" s="44"/>
      <c r="AE44" s="44"/>
      <c r="AF44" s="44"/>
    </row>
    <row r="45" spans="1:32">
      <c r="A45" s="10">
        <v>37468</v>
      </c>
      <c r="B45" s="11" cm="1">
        <f t="array" ref="B45">INDEX(APT_DATA, ROW(B45)-13, 2*$A$12-1)</f>
        <v>0.30794701986754869</v>
      </c>
      <c r="C45" s="11" cm="1">
        <f t="array" ref="C45">INDEX(APT_DATA, ROW(C45)-13, 2*$A$12)</f>
        <v>0.22695530726257007</v>
      </c>
      <c r="D45" s="12">
        <f t="shared" si="1"/>
        <v>7.7457001718727492E-2</v>
      </c>
      <c r="E45" s="12">
        <f t="shared" si="2"/>
        <v>3.1318431822739301E-2</v>
      </c>
      <c r="F45" s="13">
        <v>0.2304900181488212</v>
      </c>
      <c r="G45" s="13">
        <v>0.19563687543983077</v>
      </c>
      <c r="H45" s="14">
        <v>0.30794701986754869</v>
      </c>
      <c r="I45" s="14">
        <v>0.22695530726257007</v>
      </c>
      <c r="J45" s="14">
        <v>0.20197044334975378</v>
      </c>
      <c r="K45" s="14">
        <v>0.18527508090614897</v>
      </c>
      <c r="L45" s="14">
        <v>0.21047331319234641</v>
      </c>
      <c r="M45" s="14">
        <v>0.20173364854215836</v>
      </c>
      <c r="N45" s="14">
        <v>0.27640264026402539</v>
      </c>
      <c r="O45" s="14">
        <v>0.28171641791044699</v>
      </c>
      <c r="P45" s="14">
        <v>4.4943820224719433E-2</v>
      </c>
      <c r="Q45" s="14">
        <v>8.2758620689655338E-2</v>
      </c>
      <c r="R45" s="14">
        <v>0.20611353711790303</v>
      </c>
      <c r="S45" s="14">
        <v>0.28143322475570032</v>
      </c>
      <c r="T45" s="14">
        <v>0.1511500547645126</v>
      </c>
      <c r="U45" s="14">
        <v>0.11146245059288518</v>
      </c>
      <c r="V45" s="6"/>
      <c r="W45" s="6"/>
      <c r="X45" s="6"/>
      <c r="Y45" s="8"/>
      <c r="Z45" s="44"/>
      <c r="AA45" s="44"/>
      <c r="AB45" s="44"/>
      <c r="AC45" s="44"/>
      <c r="AD45" s="44"/>
      <c r="AE45" s="44"/>
      <c r="AF45" s="44"/>
    </row>
    <row r="46" spans="1:32">
      <c r="A46" s="10">
        <v>37499</v>
      </c>
      <c r="B46" s="11" cm="1">
        <f t="array" ref="B46">INDEX(APT_DATA, ROW(B46)-13, 2*$A$12-1)</f>
        <v>0.30781499202551776</v>
      </c>
      <c r="C46" s="11" cm="1">
        <f t="array" ref="C46">INDEX(APT_DATA, ROW(C46)-13, 2*$A$12)</f>
        <v>0.20768712070128004</v>
      </c>
      <c r="D46" s="12">
        <f t="shared" si="1"/>
        <v>8.0582454448151264E-2</v>
      </c>
      <c r="E46" s="12">
        <f t="shared" si="2"/>
        <v>2.9604928920458962E-2</v>
      </c>
      <c r="F46" s="13">
        <v>0.2272325375773665</v>
      </c>
      <c r="G46" s="13">
        <v>0.17808219178082108</v>
      </c>
      <c r="H46" s="14">
        <v>0.30781499202551776</v>
      </c>
      <c r="I46" s="14">
        <v>0.20768712070128004</v>
      </c>
      <c r="J46" s="14">
        <v>0.20390243902439043</v>
      </c>
      <c r="K46" s="14">
        <v>0.18709677419354831</v>
      </c>
      <c r="L46" s="14">
        <v>0.1856581532416508</v>
      </c>
      <c r="M46" s="14">
        <v>0.19675925925925841</v>
      </c>
      <c r="N46" s="14">
        <v>0.23865414710485089</v>
      </c>
      <c r="O46" s="14">
        <v>0.23031727379553546</v>
      </c>
      <c r="P46" s="14">
        <v>5.3615960099750559E-2</v>
      </c>
      <c r="Q46" s="14">
        <v>8.8669950738916814E-2</v>
      </c>
      <c r="R46" s="14">
        <v>0.19930974978429639</v>
      </c>
      <c r="S46" s="14">
        <v>0.26940346375882007</v>
      </c>
      <c r="T46" s="14">
        <v>0.16993464052287588</v>
      </c>
      <c r="U46" s="14">
        <v>0.10911925175370185</v>
      </c>
      <c r="V46" s="6"/>
      <c r="W46" s="6"/>
      <c r="X46" s="6"/>
      <c r="Y46" s="8"/>
      <c r="Z46" s="44"/>
      <c r="AA46" s="44"/>
      <c r="AB46" s="44"/>
      <c r="AC46" s="44"/>
      <c r="AD46" s="44"/>
      <c r="AE46" s="44"/>
      <c r="AF46" s="44"/>
    </row>
    <row r="47" spans="1:32">
      <c r="A47" s="10">
        <v>37529</v>
      </c>
      <c r="B47" s="11" cm="1">
        <f t="array" ref="B47">INDEX(APT_DATA, ROW(B47)-13, 2*$A$12-1)</f>
        <v>0.34796238244514099</v>
      </c>
      <c r="C47" s="11" cm="1">
        <f t="array" ref="C47">INDEX(APT_DATA, ROW(C47)-13, 2*$A$12)</f>
        <v>0.17742987606001215</v>
      </c>
      <c r="D47" s="12">
        <f t="shared" si="1"/>
        <v>0.10359496476749697</v>
      </c>
      <c r="E47" s="12">
        <f t="shared" si="2"/>
        <v>1.7429876060012672E-2</v>
      </c>
      <c r="F47" s="13">
        <v>0.24436741767764403</v>
      </c>
      <c r="G47" s="13">
        <v>0.15999999999999948</v>
      </c>
      <c r="H47" s="14">
        <v>0.34796238244514099</v>
      </c>
      <c r="I47" s="14">
        <v>0.17742987606001215</v>
      </c>
      <c r="J47" s="14">
        <v>0.18441064638783278</v>
      </c>
      <c r="K47" s="14">
        <v>0.18571428571428594</v>
      </c>
      <c r="L47" s="14">
        <v>0.16538461538461591</v>
      </c>
      <c r="M47" s="14">
        <v>0.18892261001517419</v>
      </c>
      <c r="N47" s="14">
        <v>0.24509803921568607</v>
      </c>
      <c r="O47" s="14">
        <v>0.18827508455467901</v>
      </c>
      <c r="P47" s="14">
        <v>7.7018633540372861E-2</v>
      </c>
      <c r="Q47" s="14">
        <v>0.10619469026548711</v>
      </c>
      <c r="R47" s="14">
        <v>0.19528619528619529</v>
      </c>
      <c r="S47" s="14">
        <v>0.25263811297330885</v>
      </c>
      <c r="T47" s="14">
        <v>0.17148981779206784</v>
      </c>
      <c r="U47" s="14">
        <v>0.11344211344211352</v>
      </c>
      <c r="V47" s="6"/>
      <c r="W47" s="6"/>
      <c r="X47" s="6"/>
      <c r="Y47" s="8"/>
      <c r="Z47" s="44"/>
      <c r="AA47" s="44"/>
      <c r="AB47" s="44"/>
      <c r="AC47" s="44"/>
      <c r="AD47" s="44"/>
      <c r="AE47" s="44"/>
      <c r="AF47" s="44"/>
    </row>
    <row r="48" spans="1:32">
      <c r="A48" s="10">
        <v>37560</v>
      </c>
      <c r="B48" s="11" cm="1">
        <f t="array" ref="B48">INDEX(APT_DATA, ROW(B48)-13, 2*$A$12-1)</f>
        <v>0.34663536776212833</v>
      </c>
      <c r="C48" s="11" cm="1">
        <f t="array" ref="C48">INDEX(APT_DATA, ROW(C48)-13, 2*$A$12)</f>
        <v>0.15594541910331339</v>
      </c>
      <c r="D48" s="12">
        <f t="shared" si="1"/>
        <v>0.10287998447186153</v>
      </c>
      <c r="E48" s="12">
        <f t="shared" si="2"/>
        <v>1.0922347250973852E-2</v>
      </c>
      <c r="F48" s="13">
        <v>0.2437553832902668</v>
      </c>
      <c r="G48" s="13">
        <v>0.14502307185233954</v>
      </c>
      <c r="H48" s="14">
        <v>0.34663536776212833</v>
      </c>
      <c r="I48" s="14">
        <v>0.15594541910331339</v>
      </c>
      <c r="J48" s="14">
        <v>0.18421052631578938</v>
      </c>
      <c r="K48" s="14">
        <v>0.18437499999999973</v>
      </c>
      <c r="L48" s="14">
        <v>0.15829383886255965</v>
      </c>
      <c r="M48" s="14">
        <v>0.16837481698389434</v>
      </c>
      <c r="N48" s="14">
        <v>0.24269662921348267</v>
      </c>
      <c r="O48" s="14">
        <v>0.14958448753462661</v>
      </c>
      <c r="P48" s="14">
        <v>0.10460772104607674</v>
      </c>
      <c r="Q48" s="14">
        <v>0.12242899118511286</v>
      </c>
      <c r="R48" s="14">
        <v>0.18460264900662149</v>
      </c>
      <c r="S48" s="14">
        <v>0.23676202069385233</v>
      </c>
      <c r="T48" s="14">
        <v>0.16916488222698045</v>
      </c>
      <c r="U48" s="14">
        <v>0.11448598130841092</v>
      </c>
      <c r="V48" s="6"/>
      <c r="W48" s="6"/>
      <c r="X48" s="6"/>
      <c r="Y48" s="8"/>
      <c r="Z48" s="44"/>
      <c r="AA48" s="44"/>
      <c r="AB48" s="44"/>
      <c r="AC48" s="44"/>
      <c r="AD48" s="44"/>
      <c r="AE48" s="44"/>
      <c r="AF48" s="44"/>
    </row>
    <row r="49" spans="1:32">
      <c r="A49" s="10">
        <v>37590</v>
      </c>
      <c r="B49" s="11" cm="1">
        <f t="array" ref="B49">INDEX(APT_DATA, ROW(B49)-13, 2*$A$12-1)</f>
        <v>0.33567525370804052</v>
      </c>
      <c r="C49" s="11" cm="1">
        <f t="array" ref="C49">INDEX(APT_DATA, ROW(C49)-13, 2*$A$12)</f>
        <v>0.12907431551499293</v>
      </c>
      <c r="D49" s="12">
        <f t="shared" si="1"/>
        <v>9.8314499637774722E-2</v>
      </c>
      <c r="E49" s="12">
        <f t="shared" si="2"/>
        <v>-2.1056449332594873E-3</v>
      </c>
      <c r="F49" s="13">
        <v>0.2373607540702658</v>
      </c>
      <c r="G49" s="13">
        <v>0.13117996044825242</v>
      </c>
      <c r="H49" s="14">
        <v>0.33567525370804052</v>
      </c>
      <c r="I49" s="14">
        <v>0.12907431551499293</v>
      </c>
      <c r="J49" s="14">
        <v>0.16635859519408425</v>
      </c>
      <c r="K49" s="14">
        <v>0.16807367613200319</v>
      </c>
      <c r="L49" s="14">
        <v>0.1526861451460888</v>
      </c>
      <c r="M49" s="14">
        <v>0.16316171138506164</v>
      </c>
      <c r="N49" s="14">
        <v>0.24570575056011856</v>
      </c>
      <c r="O49" s="14">
        <v>0.1285475792988322</v>
      </c>
      <c r="P49" s="14">
        <v>0.10062111801242257</v>
      </c>
      <c r="Q49" s="14">
        <v>0.11609756097560942</v>
      </c>
      <c r="R49" s="14">
        <v>0.16693811074918563</v>
      </c>
      <c r="S49" s="14">
        <v>0.23081534772182311</v>
      </c>
      <c r="T49" s="14">
        <v>0.18863879957127527</v>
      </c>
      <c r="U49" s="14">
        <v>0.11727912431587084</v>
      </c>
      <c r="V49" s="6"/>
      <c r="W49" s="6"/>
      <c r="X49" s="6"/>
      <c r="Y49" s="8"/>
      <c r="Z49" s="44"/>
      <c r="AA49" s="44"/>
      <c r="AB49" s="44"/>
      <c r="AC49" s="44"/>
      <c r="AD49" s="44"/>
      <c r="AE49" s="44"/>
      <c r="AF49" s="44"/>
    </row>
    <row r="50" spans="1:32">
      <c r="A50" s="10">
        <v>37621</v>
      </c>
      <c r="B50" s="11" cm="1">
        <f t="array" ref="B50">INDEX(APT_DATA, ROW(B50)-13, 2*$A$12-1)</f>
        <v>0.3078686019862491</v>
      </c>
      <c r="C50" s="11" cm="1">
        <f t="array" ref="C50">INDEX(APT_DATA, ROW(C50)-13, 2*$A$12)</f>
        <v>0.11400651465798028</v>
      </c>
      <c r="D50" s="12">
        <f t="shared" si="1"/>
        <v>8.0095528319864551E-2</v>
      </c>
      <c r="E50" s="12">
        <f t="shared" si="2"/>
        <v>-7.9606984567734962E-3</v>
      </c>
      <c r="F50" s="13">
        <v>0.22777307366638455</v>
      </c>
      <c r="G50" s="13">
        <v>0.12196721311475378</v>
      </c>
      <c r="H50" s="14">
        <v>0.3078686019862491</v>
      </c>
      <c r="I50" s="14">
        <v>0.11400651465798028</v>
      </c>
      <c r="J50" s="14">
        <v>0.16007359705611646</v>
      </c>
      <c r="K50" s="14">
        <v>0.15689261233815754</v>
      </c>
      <c r="L50" s="14">
        <v>0.12950971322849303</v>
      </c>
      <c r="M50" s="14">
        <v>0.15445402298850586</v>
      </c>
      <c r="N50" s="14">
        <v>0.25018504811250875</v>
      </c>
      <c r="O50" s="14">
        <v>0.10517621145374467</v>
      </c>
      <c r="P50" s="14">
        <v>9.8014888337468742E-2</v>
      </c>
      <c r="Q50" s="14">
        <v>0.10829268292682914</v>
      </c>
      <c r="R50" s="14">
        <v>0.15372297838270654</v>
      </c>
      <c r="S50" s="14">
        <v>0.21889671361502372</v>
      </c>
      <c r="T50" s="14">
        <v>0.22269807280513909</v>
      </c>
      <c r="U50" s="14">
        <v>0.14006259780907682</v>
      </c>
      <c r="V50" s="6"/>
      <c r="W50" s="6"/>
      <c r="X50" s="6"/>
      <c r="Y50" s="8"/>
      <c r="Z50" s="44"/>
      <c r="AA50" s="44"/>
      <c r="AB50" s="44"/>
      <c r="AC50" s="44"/>
      <c r="AD50" s="44"/>
      <c r="AE50" s="44"/>
      <c r="AF50" s="44"/>
    </row>
    <row r="51" spans="1:32">
      <c r="A51" s="10">
        <v>37652</v>
      </c>
      <c r="B51" s="11" cm="1">
        <f t="array" ref="B51">INDEX(APT_DATA, ROW(B51)-13, 2*$A$12-1)</f>
        <v>0.20803443328550975</v>
      </c>
      <c r="C51" s="11" cm="1">
        <f t="array" ref="C51">INDEX(APT_DATA, ROW(C51)-13, 2*$A$12)</f>
        <v>7.5078864353311792E-2</v>
      </c>
      <c r="D51" s="12">
        <f t="shared" si="1"/>
        <v>2.9840779908781201E-2</v>
      </c>
      <c r="E51" s="12">
        <f t="shared" si="2"/>
        <v>-1.8551708895095498E-2</v>
      </c>
      <c r="F51" s="13">
        <v>0.17819365337672854</v>
      </c>
      <c r="G51" s="13">
        <v>9.3630573248407289E-2</v>
      </c>
      <c r="H51" s="14">
        <v>0.20803443328550975</v>
      </c>
      <c r="I51" s="14">
        <v>7.5078864353311792E-2</v>
      </c>
      <c r="J51" s="14">
        <v>0.13821138211382067</v>
      </c>
      <c r="K51" s="14">
        <v>0.11504424778760991</v>
      </c>
      <c r="L51" s="14">
        <v>9.9099099099099641E-2</v>
      </c>
      <c r="M51" s="14">
        <v>0.11826452064380688</v>
      </c>
      <c r="N51" s="14">
        <v>0.21408045977011514</v>
      </c>
      <c r="O51" s="14">
        <v>6.9317571198280747E-2</v>
      </c>
      <c r="P51" s="14">
        <v>0.10161090458488209</v>
      </c>
      <c r="Q51" s="14">
        <v>0.12038834951456323</v>
      </c>
      <c r="R51" s="14">
        <v>0.20124320124320172</v>
      </c>
      <c r="S51" s="14">
        <v>0.25383304940374796</v>
      </c>
      <c r="T51" s="14">
        <v>0.20104712041884776</v>
      </c>
      <c r="U51" s="14">
        <v>0.13178294573643456</v>
      </c>
      <c r="V51" s="6"/>
      <c r="W51" s="6"/>
      <c r="X51" s="6"/>
      <c r="Y51" s="8"/>
      <c r="Z51" s="44"/>
      <c r="AA51" s="44"/>
      <c r="AB51" s="44"/>
      <c r="AC51" s="44"/>
      <c r="AD51" s="44"/>
      <c r="AE51" s="44"/>
      <c r="AF51" s="44"/>
    </row>
    <row r="52" spans="1:32">
      <c r="A52" s="10">
        <v>37680</v>
      </c>
      <c r="B52" s="11" cm="1">
        <f t="array" ref="B52">INDEX(APT_DATA, ROW(B52)-13, 2*$A$12-1)</f>
        <v>0.16082474226804133</v>
      </c>
      <c r="C52" s="11" cm="1">
        <f t="array" ref="C52">INDEX(APT_DATA, ROW(C52)-13, 2*$A$12)</f>
        <v>4.0581465778316339E-2</v>
      </c>
      <c r="D52" s="12">
        <f t="shared" si="1"/>
        <v>1.4598327173701575E-2</v>
      </c>
      <c r="E52" s="12">
        <f t="shared" si="2"/>
        <v>-2.5880072683222233E-2</v>
      </c>
      <c r="F52" s="13">
        <v>0.14622641509433976</v>
      </c>
      <c r="G52" s="13">
        <v>6.6461538461538572E-2</v>
      </c>
      <c r="H52" s="14">
        <v>0.16082474226804133</v>
      </c>
      <c r="I52" s="14">
        <v>4.0581465778316339E-2</v>
      </c>
      <c r="J52" s="14">
        <v>0.11925795053003463</v>
      </c>
      <c r="K52" s="14">
        <v>9.7543352601155986E-2</v>
      </c>
      <c r="L52" s="14">
        <v>6.5445026178011512E-2</v>
      </c>
      <c r="M52" s="14">
        <v>8.5637221847606027E-2</v>
      </c>
      <c r="N52" s="14">
        <v>0.17909407665505217</v>
      </c>
      <c r="O52" s="14">
        <v>3.1088082901554959E-2</v>
      </c>
      <c r="P52" s="14">
        <v>0.11262376237623783</v>
      </c>
      <c r="Q52" s="14">
        <v>0.13982642237222787</v>
      </c>
      <c r="R52" s="14">
        <v>0.18202080237741525</v>
      </c>
      <c r="S52" s="14">
        <v>0.20212201591511958</v>
      </c>
      <c r="T52" s="14">
        <v>0.17192268565615421</v>
      </c>
      <c r="U52" s="14">
        <v>0.12625096227867605</v>
      </c>
      <c r="V52" s="6"/>
      <c r="W52" s="6"/>
      <c r="X52" s="6"/>
      <c r="Y52" s="8"/>
      <c r="Z52" s="44"/>
      <c r="AA52" s="44"/>
      <c r="AB52" s="44"/>
      <c r="AC52" s="44"/>
      <c r="AD52" s="44"/>
      <c r="AE52" s="44"/>
      <c r="AF52" s="44"/>
    </row>
    <row r="53" spans="1:32">
      <c r="A53" s="10">
        <v>37711</v>
      </c>
      <c r="B53" s="11" cm="1">
        <f t="array" ref="B53">INDEX(APT_DATA, ROW(B53)-13, 2*$A$12-1)</f>
        <v>0.12815405046480799</v>
      </c>
      <c r="C53" s="11" cm="1">
        <f t="array" ref="C53">INDEX(APT_DATA, ROW(C53)-13, 2*$A$12)</f>
        <v>1.5231400117164728E-2</v>
      </c>
      <c r="D53" s="12">
        <f t="shared" si="1"/>
        <v>7.635362440399085E-3</v>
      </c>
      <c r="E53" s="12">
        <f t="shared" si="2"/>
        <v>-3.2159121778455591E-2</v>
      </c>
      <c r="F53" s="13">
        <v>0.1205186880244089</v>
      </c>
      <c r="G53" s="13">
        <v>4.7390521895620319E-2</v>
      </c>
      <c r="H53" s="14">
        <v>0.12815405046480799</v>
      </c>
      <c r="I53" s="14">
        <v>1.5231400117164728E-2</v>
      </c>
      <c r="J53" s="14">
        <v>9.9315068493150527E-2</v>
      </c>
      <c r="K53" s="14">
        <v>8.0645161290322731E-2</v>
      </c>
      <c r="L53" s="14">
        <v>2.6913372582002326E-2</v>
      </c>
      <c r="M53" s="14">
        <v>6.2046204620462841E-2</v>
      </c>
      <c r="N53" s="14">
        <v>0.15108401084010814</v>
      </c>
      <c r="O53" s="14">
        <v>-6.9755854509211401E-3</v>
      </c>
      <c r="P53" s="14">
        <v>0.10757946210268887</v>
      </c>
      <c r="Q53" s="14">
        <v>0.1394460362941734</v>
      </c>
      <c r="R53" s="14">
        <v>0.19428152492668649</v>
      </c>
      <c r="S53" s="14">
        <v>0.16839916839916791</v>
      </c>
      <c r="T53" s="14">
        <v>0.15361744301288405</v>
      </c>
      <c r="U53" s="14">
        <v>0.1031626506024097</v>
      </c>
      <c r="V53" s="6"/>
      <c r="W53" s="6"/>
      <c r="X53" s="6"/>
      <c r="Y53" s="8"/>
      <c r="Z53" s="44"/>
      <c r="AA53" s="44"/>
      <c r="AB53" s="44"/>
      <c r="AC53" s="44"/>
      <c r="AD53" s="44"/>
      <c r="AE53" s="44"/>
      <c r="AF53" s="44"/>
    </row>
    <row r="54" spans="1:32">
      <c r="A54" s="10">
        <v>37741</v>
      </c>
      <c r="B54" s="11" cm="1">
        <f t="array" ref="B54">INDEX(APT_DATA, ROW(B54)-13, 2*$A$12-1)</f>
        <v>0.13881578947368456</v>
      </c>
      <c r="C54" s="11" cm="1">
        <f t="array" ref="C54">INDEX(APT_DATA, ROW(C54)-13, 2*$A$12)</f>
        <v>-5.1753881541115598E-3</v>
      </c>
      <c r="D54" s="12">
        <f t="shared" si="1"/>
        <v>1.561095198313267E-2</v>
      </c>
      <c r="E54" s="12">
        <f t="shared" si="2"/>
        <v>-3.8923167905443257E-2</v>
      </c>
      <c r="F54" s="13">
        <v>0.12320483749055189</v>
      </c>
      <c r="G54" s="13">
        <v>3.3747779751331697E-2</v>
      </c>
      <c r="H54" s="14">
        <v>0.13881578947368456</v>
      </c>
      <c r="I54" s="14">
        <v>-5.1753881541115598E-3</v>
      </c>
      <c r="J54" s="14">
        <v>9.0067340067339741E-2</v>
      </c>
      <c r="K54" s="14">
        <v>5.4794520547945202E-2</v>
      </c>
      <c r="L54" s="14">
        <v>2.0798668885191329E-2</v>
      </c>
      <c r="M54" s="14">
        <v>4.7495120364346111E-2</v>
      </c>
      <c r="N54" s="14">
        <v>0.13733333333333309</v>
      </c>
      <c r="O54" s="14">
        <v>-1.6748768472906295E-2</v>
      </c>
      <c r="P54" s="14">
        <v>8.948004836759349E-2</v>
      </c>
      <c r="Q54" s="14">
        <v>0.12206572769953006</v>
      </c>
      <c r="R54" s="14">
        <v>0.20583941605839406</v>
      </c>
      <c r="S54" s="14">
        <v>0.16062176165803099</v>
      </c>
      <c r="T54" s="14">
        <v>0.17322834645669283</v>
      </c>
      <c r="U54" s="14">
        <v>8.2966226138032617E-2</v>
      </c>
      <c r="V54" s="6"/>
      <c r="W54" s="6"/>
      <c r="X54" s="6"/>
      <c r="Y54" s="8"/>
      <c r="Z54" s="44"/>
      <c r="AA54" s="44"/>
      <c r="AB54" s="44"/>
      <c r="AC54" s="44"/>
      <c r="AD54" s="44"/>
      <c r="AE54" s="44"/>
      <c r="AF54" s="44"/>
    </row>
    <row r="55" spans="1:32">
      <c r="A55" s="10">
        <v>37772</v>
      </c>
      <c r="B55" s="11" cm="1">
        <f t="array" ref="B55">INDEX(APT_DATA, ROW(B55)-13, 2*$A$12-1)</f>
        <v>0.16164921465968662</v>
      </c>
      <c r="C55" s="11" cm="1">
        <f t="array" ref="C55">INDEX(APT_DATA, ROW(C55)-13, 2*$A$12)</f>
        <v>-1.2658227848101555E-2</v>
      </c>
      <c r="D55" s="12">
        <f t="shared" si="1"/>
        <v>1.7932134148023637E-2</v>
      </c>
      <c r="E55" s="12">
        <f t="shared" si="2"/>
        <v>-4.2835742641000651E-2</v>
      </c>
      <c r="F55" s="13">
        <v>0.14371708051166299</v>
      </c>
      <c r="G55" s="13">
        <v>3.0177514792899096E-2</v>
      </c>
      <c r="H55" s="14">
        <v>0.16164921465968662</v>
      </c>
      <c r="I55" s="14">
        <v>-1.2658227848101555E-2</v>
      </c>
      <c r="J55" s="14">
        <v>0.1034195162635525</v>
      </c>
      <c r="K55" s="14">
        <v>5.6501021102790761E-2</v>
      </c>
      <c r="L55" s="14">
        <v>3.3222591362125797E-2</v>
      </c>
      <c r="M55" s="14">
        <v>4.8923679060665304E-2</v>
      </c>
      <c r="N55" s="14">
        <v>0.15129396151293939</v>
      </c>
      <c r="O55" s="14">
        <v>-1.867321867321825E-2</v>
      </c>
      <c r="P55" s="14">
        <v>9.6153846153846034E-2</v>
      </c>
      <c r="Q55" s="14">
        <v>0.10492107706592346</v>
      </c>
      <c r="R55" s="14">
        <v>0.22651128914785135</v>
      </c>
      <c r="S55" s="14">
        <v>0.13701431492842486</v>
      </c>
      <c r="T55" s="14">
        <v>0.1668292682926833</v>
      </c>
      <c r="U55" s="14">
        <v>8.8105726872246937E-2</v>
      </c>
      <c r="V55" s="6"/>
      <c r="W55" s="6"/>
      <c r="X55" s="6"/>
      <c r="Y55" s="8"/>
      <c r="Z55" s="44"/>
      <c r="AA55" s="44"/>
      <c r="AB55" s="44"/>
      <c r="AC55" s="44"/>
      <c r="AD55" s="44"/>
      <c r="AE55" s="44"/>
      <c r="AF55" s="44"/>
    </row>
    <row r="56" spans="1:32">
      <c r="A56" s="10">
        <v>37802</v>
      </c>
      <c r="B56" s="11" cm="1">
        <f t="array" ref="B56">INDEX(APT_DATA, ROW(B56)-13, 2*$A$12-1)</f>
        <v>0.16298701298701412</v>
      </c>
      <c r="C56" s="11" cm="1">
        <f t="array" ref="C56">INDEX(APT_DATA, ROW(C56)-13, 2*$A$12)</f>
        <v>-2.6482440990213241E-2</v>
      </c>
      <c r="D56" s="12">
        <f t="shared" si="1"/>
        <v>1.2650438566669697E-2</v>
      </c>
      <c r="E56" s="12">
        <f t="shared" si="2"/>
        <v>-4.720476189015399E-2</v>
      </c>
      <c r="F56" s="13">
        <v>0.15033657442034443</v>
      </c>
      <c r="G56" s="13">
        <v>2.0722320899940749E-2</v>
      </c>
      <c r="H56" s="14">
        <v>0.16298701298701412</v>
      </c>
      <c r="I56" s="14">
        <v>-2.6482440990213241E-2</v>
      </c>
      <c r="J56" s="14">
        <v>0.12676056338028086</v>
      </c>
      <c r="K56" s="14">
        <v>5.7181756296800446E-2</v>
      </c>
      <c r="L56" s="14">
        <v>3.7313432835821114E-2</v>
      </c>
      <c r="M56" s="14">
        <v>4.4531761624099442E-2</v>
      </c>
      <c r="N56" s="14">
        <v>0.15278688524590089</v>
      </c>
      <c r="O56" s="14">
        <v>-2.7357107962872274E-2</v>
      </c>
      <c r="P56" s="14">
        <v>9.0909090909090828E-2</v>
      </c>
      <c r="Q56" s="14">
        <v>9.3492208982584257E-2</v>
      </c>
      <c r="R56" s="14">
        <v>0.24890190336749685</v>
      </c>
      <c r="S56" s="14">
        <v>0.10526315789473717</v>
      </c>
      <c r="T56" s="14">
        <v>0.16135265700483092</v>
      </c>
      <c r="U56" s="14">
        <v>8.9781021897810787E-2</v>
      </c>
      <c r="V56" s="6"/>
      <c r="W56" s="6"/>
      <c r="X56" s="6"/>
      <c r="Y56" s="8"/>
      <c r="Z56" s="44"/>
      <c r="AA56" s="44"/>
      <c r="AB56" s="44"/>
      <c r="AC56" s="44"/>
      <c r="AD56" s="44"/>
      <c r="AE56" s="44"/>
      <c r="AF56" s="44"/>
    </row>
    <row r="57" spans="1:32">
      <c r="A57" s="10">
        <v>37833</v>
      </c>
      <c r="B57" s="11" cm="1">
        <f t="array" ref="B57">INDEX(APT_DATA, ROW(B57)-13, 2*$A$12-1)</f>
        <v>0.1407435104994601</v>
      </c>
      <c r="C57" s="11" cm="1">
        <f t="array" ref="C57">INDEX(APT_DATA, ROW(C57)-13, 2*$A$12)</f>
        <v>-4.6526831670448687E-2</v>
      </c>
      <c r="D57" s="12">
        <f t="shared" si="1"/>
        <v>2.1603217478098902E-3</v>
      </c>
      <c r="E57" s="12">
        <f t="shared" si="2"/>
        <v>-5.6170418885842621E-2</v>
      </c>
      <c r="F57" s="13">
        <v>0.13858318875165021</v>
      </c>
      <c r="G57" s="13">
        <v>9.6435872153939339E-3</v>
      </c>
      <c r="H57" s="14">
        <v>0.1407435104994601</v>
      </c>
      <c r="I57" s="14">
        <v>-4.6526831670448687E-2</v>
      </c>
      <c r="J57" s="14">
        <v>0.11744818820484904</v>
      </c>
      <c r="K57" s="14">
        <v>5.2618545962038521E-2</v>
      </c>
      <c r="L57" s="14">
        <v>4.4601465484699787E-2</v>
      </c>
      <c r="M57" s="14">
        <v>3.5888951005984771E-2</v>
      </c>
      <c r="N57" s="14">
        <v>0.14114294441649755</v>
      </c>
      <c r="O57" s="14">
        <v>-3.483892521628118E-2</v>
      </c>
      <c r="P57" s="14">
        <v>9.2394806472157143E-2</v>
      </c>
      <c r="Q57" s="14">
        <v>9.0443709033398711E-2</v>
      </c>
      <c r="R57" s="14">
        <v>0.24631826802952883</v>
      </c>
      <c r="S57" s="14">
        <v>8.6247134944807291E-2</v>
      </c>
      <c r="T57" s="14">
        <v>0.14621019319188799</v>
      </c>
      <c r="U57" s="14">
        <v>5.1536672428570629E-2</v>
      </c>
      <c r="V57" s="6"/>
      <c r="W57" s="6"/>
      <c r="X57" s="6"/>
      <c r="Y57" s="8"/>
      <c r="Z57" s="44"/>
      <c r="AA57" s="44"/>
      <c r="AB57" s="44"/>
      <c r="AC57" s="44"/>
      <c r="AD57" s="44"/>
      <c r="AE57" s="44"/>
      <c r="AF57" s="44"/>
    </row>
    <row r="58" spans="1:32">
      <c r="A58" s="10">
        <v>37864</v>
      </c>
      <c r="B58" s="11" cm="1">
        <f t="array" ref="B58">INDEX(APT_DATA, ROW(B58)-13, 2*$A$12-1)</f>
        <v>0.11212606285992632</v>
      </c>
      <c r="C58" s="11" cm="1">
        <f t="array" ref="C58">INDEX(APT_DATA, ROW(C58)-13, 2*$A$12)</f>
        <v>-6.6145580233802237E-2</v>
      </c>
      <c r="D58" s="12">
        <f t="shared" si="1"/>
        <v>-7.009009605017269E-3</v>
      </c>
      <c r="E58" s="12">
        <f t="shared" si="2"/>
        <v>-6.2764252075452331E-2</v>
      </c>
      <c r="F58" s="13">
        <v>0.11913507246494359</v>
      </c>
      <c r="G58" s="13">
        <v>-3.3813281583499055E-3</v>
      </c>
      <c r="H58" s="14">
        <v>0.11212606285992632</v>
      </c>
      <c r="I58" s="14">
        <v>-6.6145580233802237E-2</v>
      </c>
      <c r="J58" s="14">
        <v>0.10976517577896505</v>
      </c>
      <c r="K58" s="14">
        <v>4.6109692919123146E-2</v>
      </c>
      <c r="L58" s="14">
        <v>4.5616345913150003E-2</v>
      </c>
      <c r="M58" s="14">
        <v>1.513243837101097E-2</v>
      </c>
      <c r="N58" s="14">
        <v>0.12073777389107576</v>
      </c>
      <c r="O58" s="14">
        <v>-4.9061687041818791E-2</v>
      </c>
      <c r="P58" s="14">
        <v>8.6525922087701046E-2</v>
      </c>
      <c r="Q58" s="14">
        <v>9.2910833853134811E-2</v>
      </c>
      <c r="R58" s="14">
        <v>0.25964335587358711</v>
      </c>
      <c r="S58" s="14">
        <v>7.9161587191729721E-2</v>
      </c>
      <c r="T58" s="14">
        <v>0.12004251192029192</v>
      </c>
      <c r="U58" s="14">
        <v>3.1919280821911311E-2</v>
      </c>
      <c r="V58" s="6"/>
      <c r="W58" s="6"/>
      <c r="X58" s="6"/>
      <c r="Y58" s="8"/>
      <c r="Z58" s="44"/>
      <c r="AA58" s="44"/>
      <c r="AB58" s="44"/>
      <c r="AC58" s="44"/>
      <c r="AD58" s="44"/>
      <c r="AE58" s="44"/>
      <c r="AF58" s="44"/>
    </row>
    <row r="59" spans="1:32">
      <c r="A59" s="10">
        <v>37894</v>
      </c>
      <c r="B59" s="11" cm="1">
        <f t="array" ref="B59">INDEX(APT_DATA, ROW(B59)-13, 2*$A$12-1)</f>
        <v>8.6730654705502674E-2</v>
      </c>
      <c r="C59" s="11" cm="1">
        <f t="array" ref="C59">INDEX(APT_DATA, ROW(C59)-13, 2*$A$12)</f>
        <v>-6.803441450090375E-2</v>
      </c>
      <c r="D59" s="12">
        <f t="shared" si="1"/>
        <v>-9.7038530225561637E-3</v>
      </c>
      <c r="E59" s="12">
        <f t="shared" si="2"/>
        <v>-5.8919852890614743E-2</v>
      </c>
      <c r="F59" s="13">
        <v>9.6434507728058838E-2</v>
      </c>
      <c r="G59" s="13">
        <v>-9.114561610289007E-3</v>
      </c>
      <c r="H59" s="14">
        <v>8.6730654705502674E-2</v>
      </c>
      <c r="I59" s="14">
        <v>-6.803441450090375E-2</v>
      </c>
      <c r="J59" s="14">
        <v>0.10500804457529278</v>
      </c>
      <c r="K59" s="14">
        <v>3.2161357757387155E-2</v>
      </c>
      <c r="L59" s="14">
        <v>5.7149943743364462E-2</v>
      </c>
      <c r="M59" s="14">
        <v>7.5286297594552298E-3</v>
      </c>
      <c r="N59" s="14">
        <v>8.4447658803246339E-2</v>
      </c>
      <c r="O59" s="14">
        <v>-5.3055680092036317E-2</v>
      </c>
      <c r="P59" s="14">
        <v>6.4718561122169227E-2</v>
      </c>
      <c r="Q59" s="14">
        <v>8.1526230885913487E-2</v>
      </c>
      <c r="R59" s="14">
        <v>0.2769908703131454</v>
      </c>
      <c r="S59" s="14">
        <v>6.6140109806705594E-2</v>
      </c>
      <c r="T59" s="14">
        <v>0.10799841164620072</v>
      </c>
      <c r="U59" s="14">
        <v>1.8521823900902845E-2</v>
      </c>
      <c r="V59" s="6"/>
      <c r="W59" s="6"/>
      <c r="X59" s="6"/>
      <c r="Y59" s="8"/>
      <c r="Z59" s="44"/>
      <c r="AA59" s="44"/>
      <c r="AB59" s="44"/>
      <c r="AC59" s="44"/>
      <c r="AD59" s="44"/>
      <c r="AE59" s="44"/>
      <c r="AF59" s="44"/>
    </row>
    <row r="60" spans="1:32">
      <c r="A60" s="10">
        <v>37925</v>
      </c>
      <c r="B60" s="11" cm="1">
        <f t="array" ref="B60">INDEX(APT_DATA, ROW(B60)-13, 2*$A$12-1)</f>
        <v>0.11315524228791962</v>
      </c>
      <c r="C60" s="11" cm="1">
        <f t="array" ref="C60">INDEX(APT_DATA, ROW(C60)-13, 2*$A$12)</f>
        <v>-5.3439419686416856E-2</v>
      </c>
      <c r="D60" s="12">
        <f t="shared" si="1"/>
        <v>4.3051690207649429E-3</v>
      </c>
      <c r="E60" s="12">
        <f t="shared" si="2"/>
        <v>-4.8774033060424715E-2</v>
      </c>
      <c r="F60" s="13">
        <v>0.10885007326715468</v>
      </c>
      <c r="G60" s="13">
        <v>-4.6653866259921406E-3</v>
      </c>
      <c r="H60" s="14">
        <v>0.11315524228791962</v>
      </c>
      <c r="I60" s="14">
        <v>-5.3439419686416856E-2</v>
      </c>
      <c r="J60" s="14">
        <v>9.8682408997688986E-2</v>
      </c>
      <c r="K60" s="14">
        <v>2.1757597529319161E-2</v>
      </c>
      <c r="L60" s="14">
        <v>7.3090138215211153E-2</v>
      </c>
      <c r="M60" s="14">
        <v>-8.2250815500473085E-3</v>
      </c>
      <c r="N60" s="14">
        <v>9.1261197519377557E-2</v>
      </c>
      <c r="O60" s="14">
        <v>-3.7512523485890736E-2</v>
      </c>
      <c r="P60" s="14">
        <v>4.5049215591422387E-2</v>
      </c>
      <c r="Q60" s="14">
        <v>7.3207825045388475E-2</v>
      </c>
      <c r="R60" s="14">
        <v>0.31118512302484835</v>
      </c>
      <c r="S60" s="14">
        <v>6.4223463822016491E-2</v>
      </c>
      <c r="T60" s="14">
        <v>0.11093917039541279</v>
      </c>
      <c r="U60" s="14">
        <v>1.9417208734597624E-2</v>
      </c>
      <c r="V60" s="6"/>
      <c r="W60" s="6"/>
      <c r="X60" s="6"/>
      <c r="Y60" s="8"/>
      <c r="Z60" s="44"/>
      <c r="AA60" s="44"/>
      <c r="AB60" s="44"/>
      <c r="AC60" s="44"/>
      <c r="AD60" s="44"/>
      <c r="AE60" s="44"/>
      <c r="AF60" s="44"/>
    </row>
    <row r="61" spans="1:32">
      <c r="A61" s="10">
        <v>37955</v>
      </c>
      <c r="B61" s="11" cm="1">
        <f t="array" ref="B61">INDEX(APT_DATA, ROW(B61)-13, 2*$A$12-1)</f>
        <v>0.11141599553759285</v>
      </c>
      <c r="C61" s="11" cm="1">
        <f t="array" ref="C61">INDEX(APT_DATA, ROW(C61)-13, 2*$A$12)</f>
        <v>-3.5259042827274323E-2</v>
      </c>
      <c r="D61" s="12">
        <f t="shared" si="1"/>
        <v>4.0261064093873866E-3</v>
      </c>
      <c r="E61" s="12">
        <f t="shared" si="2"/>
        <v>-3.7871292455205818E-2</v>
      </c>
      <c r="F61" s="13">
        <v>0.10738988912820546</v>
      </c>
      <c r="G61" s="13">
        <v>2.6122496279314955E-3</v>
      </c>
      <c r="H61" s="14">
        <v>0.11141599553759285</v>
      </c>
      <c r="I61" s="14">
        <v>-3.5259042827274323E-2</v>
      </c>
      <c r="J61" s="14">
        <v>9.5592513129692191E-2</v>
      </c>
      <c r="K61" s="14">
        <v>1.4640210400215015E-2</v>
      </c>
      <c r="L61" s="14">
        <v>7.4602022353652542E-2</v>
      </c>
      <c r="M61" s="14">
        <v>-1.9389598458001256E-2</v>
      </c>
      <c r="N61" s="14">
        <v>8.1005835069738907E-2</v>
      </c>
      <c r="O61" s="14">
        <v>-2.5049395698824028E-2</v>
      </c>
      <c r="P61" s="14">
        <v>4.6318507828579047E-2</v>
      </c>
      <c r="Q61" s="14">
        <v>8.2205890398676207E-2</v>
      </c>
      <c r="R61" s="14">
        <v>0.30885365736247183</v>
      </c>
      <c r="S61" s="14">
        <v>5.2638578805010106E-2</v>
      </c>
      <c r="T61" s="14">
        <v>9.4404672405917989E-2</v>
      </c>
      <c r="U61" s="14">
        <v>1.645399518866264E-2</v>
      </c>
      <c r="V61" s="6"/>
      <c r="W61" s="6"/>
      <c r="X61" s="6"/>
      <c r="Y61" s="8"/>
      <c r="Z61" s="44"/>
      <c r="AA61" s="44"/>
      <c r="AB61" s="44"/>
      <c r="AC61" s="44"/>
      <c r="AD61" s="44"/>
      <c r="AE61" s="44"/>
      <c r="AF61" s="44"/>
    </row>
    <row r="62" spans="1:32">
      <c r="A62" s="10">
        <v>37986</v>
      </c>
      <c r="B62" s="11" cm="1">
        <f t="array" ref="B62">INDEX(APT_DATA, ROW(B62)-13, 2*$A$12-1)</f>
        <v>0.10181570088950087</v>
      </c>
      <c r="C62" s="11" cm="1">
        <f t="array" ref="C62">INDEX(APT_DATA, ROW(C62)-13, 2*$A$12)</f>
        <v>-3.2102249056163545E-2</v>
      </c>
      <c r="D62" s="12">
        <f t="shared" si="1"/>
        <v>6.1503543387781967E-3</v>
      </c>
      <c r="E62" s="12">
        <f t="shared" si="2"/>
        <v>-2.8465387216071392E-2</v>
      </c>
      <c r="F62" s="13">
        <v>9.5665346550722674E-2</v>
      </c>
      <c r="G62" s="13">
        <v>-3.6368618400921537E-3</v>
      </c>
      <c r="H62" s="14">
        <v>0.10181570088950087</v>
      </c>
      <c r="I62" s="14">
        <v>-3.2102249056163545E-2</v>
      </c>
      <c r="J62" s="14">
        <v>8.9145622946158243E-2</v>
      </c>
      <c r="K62" s="14">
        <v>6.6325871257038038E-3</v>
      </c>
      <c r="L62" s="14">
        <v>6.566293854389893E-2</v>
      </c>
      <c r="M62" s="14">
        <v>-3.7524414023855757E-2</v>
      </c>
      <c r="N62" s="14">
        <v>5.9916875011629012E-2</v>
      </c>
      <c r="O62" s="14">
        <v>-2.8857130539358233E-2</v>
      </c>
      <c r="P62" s="14">
        <v>4.2165217272668976E-2</v>
      </c>
      <c r="Q62" s="14">
        <v>8.627540095031172E-2</v>
      </c>
      <c r="R62" s="14">
        <v>0.28512064361167444</v>
      </c>
      <c r="S62" s="14">
        <v>3.6924467029596508E-2</v>
      </c>
      <c r="T62" s="14">
        <v>5.5981734871523026E-2</v>
      </c>
      <c r="U62" s="14">
        <v>-1.33050032373071E-2</v>
      </c>
      <c r="V62" s="6"/>
      <c r="W62" s="6"/>
      <c r="X62" s="6"/>
      <c r="Y62" s="8"/>
      <c r="Z62" s="44"/>
      <c r="AA62" s="44"/>
      <c r="AB62" s="44"/>
      <c r="AC62" s="44"/>
      <c r="AD62" s="44"/>
      <c r="AE62" s="44"/>
      <c r="AF62" s="44"/>
    </row>
    <row r="63" spans="1:32">
      <c r="A63" s="10">
        <v>38017</v>
      </c>
      <c r="B63" s="11" cm="1">
        <f t="array" ref="B63">INDEX(APT_DATA, ROW(B63)-13, 2*$A$12-1)</f>
        <v>0.11682890309394645</v>
      </c>
      <c r="C63" s="11" cm="1">
        <f t="array" ref="C63">INDEX(APT_DATA, ROW(C63)-13, 2*$A$12)</f>
        <v>-3.2047741073437885E-2</v>
      </c>
      <c r="D63" s="12">
        <f t="shared" si="1"/>
        <v>2.1854878418222423E-2</v>
      </c>
      <c r="E63" s="12">
        <f t="shared" si="2"/>
        <v>-2.2561811319831482E-2</v>
      </c>
      <c r="F63" s="13">
        <v>9.4974024675724023E-2</v>
      </c>
      <c r="G63" s="13">
        <v>-9.4859297536064036E-3</v>
      </c>
      <c r="H63" s="14">
        <v>0.11682890309394645</v>
      </c>
      <c r="I63" s="14">
        <v>-3.2047741073437885E-2</v>
      </c>
      <c r="J63" s="14">
        <v>8.7223261124756091E-2</v>
      </c>
      <c r="K63" s="14">
        <v>7.2447038338641079E-3</v>
      </c>
      <c r="L63" s="14">
        <v>6.1938738393576331E-2</v>
      </c>
      <c r="M63" s="14">
        <v>-3.7135352301558067E-2</v>
      </c>
      <c r="N63" s="14">
        <v>5.6837575622640468E-2</v>
      </c>
      <c r="O63" s="14">
        <v>-2.5422267983497782E-2</v>
      </c>
      <c r="P63" s="14">
        <v>3.4750076416173226E-2</v>
      </c>
      <c r="Q63" s="14">
        <v>6.8423105565095232E-2</v>
      </c>
      <c r="R63" s="14">
        <v>0.20091644503627504</v>
      </c>
      <c r="S63" s="14">
        <v>-1.8057718970611369E-2</v>
      </c>
      <c r="T63" s="14">
        <v>4.8735342366756695E-2</v>
      </c>
      <c r="U63" s="14">
        <v>-1.524501789570365E-2</v>
      </c>
      <c r="V63" s="6"/>
      <c r="W63" s="6"/>
      <c r="X63" s="6"/>
      <c r="Y63" s="8"/>
      <c r="Z63" s="44"/>
      <c r="AA63" s="44"/>
      <c r="AB63" s="44"/>
      <c r="AC63" s="44"/>
      <c r="AD63" s="44"/>
      <c r="AE63" s="44"/>
      <c r="AF63" s="44"/>
    </row>
    <row r="64" spans="1:32">
      <c r="A64" s="10">
        <v>38046</v>
      </c>
      <c r="B64" s="11" cm="1">
        <f t="array" ref="B64">INDEX(APT_DATA, ROW(B64)-13, 2*$A$12-1)</f>
        <v>0.12105644675714955</v>
      </c>
      <c r="C64" s="11" cm="1">
        <f t="array" ref="C64">INDEX(APT_DATA, ROW(C64)-13, 2*$A$12)</f>
        <v>-3.4752726744939344E-2</v>
      </c>
      <c r="D64" s="12">
        <f t="shared" si="1"/>
        <v>2.9753105845607752E-2</v>
      </c>
      <c r="E64" s="12">
        <f t="shared" si="2"/>
        <v>-2.1342881730841756E-2</v>
      </c>
      <c r="F64" s="13">
        <v>9.1303340911541797E-2</v>
      </c>
      <c r="G64" s="13">
        <v>-1.3409845014097588E-2</v>
      </c>
      <c r="H64" s="14">
        <v>0.12105644675714955</v>
      </c>
      <c r="I64" s="14">
        <v>-3.4752726744939344E-2</v>
      </c>
      <c r="J64" s="14">
        <v>8.0908329354238973E-2</v>
      </c>
      <c r="K64" s="14">
        <v>2.958366584091765E-3</v>
      </c>
      <c r="L64" s="14">
        <v>6.3655116399502054E-2</v>
      </c>
      <c r="M64" s="14">
        <v>-4.2429070371762467E-2</v>
      </c>
      <c r="N64" s="14">
        <v>5.7877248965605865E-2</v>
      </c>
      <c r="O64" s="14">
        <v>-2.068468020992742E-2</v>
      </c>
      <c r="P64" s="14">
        <v>2.6612580842547917E-2</v>
      </c>
      <c r="Q64" s="14">
        <v>4.6782091536417214E-2</v>
      </c>
      <c r="R64" s="14">
        <v>0.17662758434781267</v>
      </c>
      <c r="S64" s="14">
        <v>-2.9237671987811353E-2</v>
      </c>
      <c r="T64" s="14">
        <v>4.8365071224708123E-2</v>
      </c>
      <c r="U64" s="14">
        <v>-7.4681918120871327E-3</v>
      </c>
      <c r="V64" s="6"/>
      <c r="W64" s="6"/>
      <c r="X64" s="6"/>
      <c r="Y64" s="8"/>
      <c r="Z64" s="44"/>
      <c r="AA64" s="44"/>
      <c r="AB64" s="44"/>
      <c r="AC64" s="44"/>
      <c r="AD64" s="44"/>
      <c r="AE64" s="44"/>
      <c r="AF64" s="44"/>
    </row>
    <row r="65" spans="1:32">
      <c r="A65" s="10">
        <v>38077</v>
      </c>
      <c r="B65" s="11" cm="1">
        <f t="array" ref="B65">INDEX(APT_DATA, ROW(B65)-13, 2*$A$12-1)</f>
        <v>0.12069263741930136</v>
      </c>
      <c r="C65" s="11" cm="1">
        <f t="array" ref="C65">INDEX(APT_DATA, ROW(C65)-13, 2*$A$12)</f>
        <v>-3.7456813645718512E-2</v>
      </c>
      <c r="D65" s="12">
        <f t="shared" si="1"/>
        <v>3.3298123070060859E-2</v>
      </c>
      <c r="E65" s="12">
        <f t="shared" si="2"/>
        <v>-2.2580572600787385E-2</v>
      </c>
      <c r="F65" s="13">
        <v>8.7394514349240504E-2</v>
      </c>
      <c r="G65" s="13">
        <v>-1.4876241044931127E-2</v>
      </c>
      <c r="H65" s="14">
        <v>0.12069263741930136</v>
      </c>
      <c r="I65" s="14">
        <v>-3.7456813645718512E-2</v>
      </c>
      <c r="J65" s="14">
        <v>6.7813356669654823E-2</v>
      </c>
      <c r="K65" s="14">
        <v>-7.5598024687657528E-3</v>
      </c>
      <c r="L65" s="14">
        <v>6.9239379156435188E-2</v>
      </c>
      <c r="M65" s="14">
        <v>-3.8618745180222125E-2</v>
      </c>
      <c r="N65" s="14">
        <v>5.457680643948648E-2</v>
      </c>
      <c r="O65" s="14">
        <v>-2.0961759410754621E-2</v>
      </c>
      <c r="P65" s="14">
        <v>1.9792933586483707E-2</v>
      </c>
      <c r="Q65" s="14">
        <v>4.3592038667678912E-2</v>
      </c>
      <c r="R65" s="14">
        <v>0.15597806078266419</v>
      </c>
      <c r="S65" s="14">
        <v>-1.5557799821303009E-2</v>
      </c>
      <c r="T65" s="14">
        <v>4.3683362844948892E-2</v>
      </c>
      <c r="U65" s="14">
        <v>-2.6429661612086264E-3</v>
      </c>
      <c r="V65" s="6"/>
      <c r="W65" s="6"/>
      <c r="X65" s="6"/>
      <c r="Y65" s="8"/>
      <c r="Z65" s="44"/>
      <c r="AA65" s="44"/>
      <c r="AB65" s="44"/>
      <c r="AC65" s="44"/>
      <c r="AD65" s="44"/>
      <c r="AE65" s="44"/>
      <c r="AF65" s="44"/>
    </row>
    <row r="66" spans="1:32">
      <c r="A66" s="10">
        <v>38107</v>
      </c>
      <c r="B66" s="11" cm="1">
        <f t="array" ref="B66">INDEX(APT_DATA, ROW(B66)-13, 2*$A$12-1)</f>
        <v>0.10804812194419688</v>
      </c>
      <c r="C66" s="11" cm="1">
        <f t="array" ref="C66">INDEX(APT_DATA, ROW(C66)-13, 2*$A$12)</f>
        <v>-3.5014061635030735E-2</v>
      </c>
      <c r="D66" s="12">
        <f t="shared" si="1"/>
        <v>2.884484442946933E-2</v>
      </c>
      <c r="E66" s="12">
        <f t="shared" si="2"/>
        <v>-2.2362002622964727E-2</v>
      </c>
      <c r="F66" s="13">
        <v>7.9203277514727555E-2</v>
      </c>
      <c r="G66" s="13">
        <v>-1.2652059012066008E-2</v>
      </c>
      <c r="H66" s="14">
        <v>0.10804812194419688</v>
      </c>
      <c r="I66" s="14">
        <v>-3.5014061635030735E-2</v>
      </c>
      <c r="J66" s="14">
        <v>6.0624671491248394E-2</v>
      </c>
      <c r="K66" s="14">
        <v>-4.0346832074202865E-3</v>
      </c>
      <c r="L66" s="14">
        <v>6.635903425247891E-2</v>
      </c>
      <c r="M66" s="14">
        <v>-3.6661719084860489E-2</v>
      </c>
      <c r="N66" s="14">
        <v>5.1776835486187611E-2</v>
      </c>
      <c r="O66" s="14">
        <v>-2.1527673756130072E-2</v>
      </c>
      <c r="P66" s="14">
        <v>2.8103902449994278E-2</v>
      </c>
      <c r="Q66" s="14">
        <v>4.5119615275236669E-2</v>
      </c>
      <c r="R66" s="14">
        <v>0.14759586371067424</v>
      </c>
      <c r="S66" s="14">
        <v>-8.4796849276382869E-3</v>
      </c>
      <c r="T66" s="14">
        <v>2.6316186610303216E-2</v>
      </c>
      <c r="U66" s="14">
        <v>-6.4243800215139091E-3</v>
      </c>
      <c r="V66" s="6"/>
      <c r="W66" s="6"/>
      <c r="X66" s="6"/>
      <c r="Y66" s="8"/>
      <c r="Z66" s="44"/>
      <c r="AA66" s="44"/>
      <c r="AB66" s="44"/>
      <c r="AC66" s="44"/>
      <c r="AD66" s="44"/>
      <c r="AE66" s="44"/>
      <c r="AF66" s="44"/>
    </row>
    <row r="67" spans="1:32">
      <c r="A67" s="10">
        <v>38138</v>
      </c>
      <c r="B67" s="11" cm="1">
        <f t="array" ref="B67">INDEX(APT_DATA, ROW(B67)-13, 2*$A$12-1)</f>
        <v>8.2309700685681664E-2</v>
      </c>
      <c r="C67" s="11" cm="1">
        <f t="array" ref="C67">INDEX(APT_DATA, ROW(C67)-13, 2*$A$12)</f>
        <v>-2.9068626511060791E-2</v>
      </c>
      <c r="D67" s="12">
        <f t="shared" si="1"/>
        <v>2.6080936333137572E-2</v>
      </c>
      <c r="E67" s="12">
        <f t="shared" si="2"/>
        <v>-1.8737373665745127E-2</v>
      </c>
      <c r="F67" s="13">
        <v>5.6228764352544092E-2</v>
      </c>
      <c r="G67" s="13">
        <v>-1.0331252845315664E-2</v>
      </c>
      <c r="H67" s="14">
        <v>8.2309700685681664E-2</v>
      </c>
      <c r="I67" s="14">
        <v>-2.9068626511060791E-2</v>
      </c>
      <c r="J67" s="14">
        <v>3.8574694276538812E-2</v>
      </c>
      <c r="K67" s="14">
        <v>-1.3248095045138686E-2</v>
      </c>
      <c r="L67" s="14">
        <v>5.2147184087393272E-2</v>
      </c>
      <c r="M67" s="14">
        <v>-3.5330889743972582E-2</v>
      </c>
      <c r="N67" s="14">
        <v>3.4363971186651687E-2</v>
      </c>
      <c r="O67" s="14">
        <v>-2.4728451759116865E-2</v>
      </c>
      <c r="P67" s="14">
        <v>1.5243433538742357E-2</v>
      </c>
      <c r="Q67" s="14">
        <v>4.976487531805307E-2</v>
      </c>
      <c r="R67" s="14">
        <v>0.13723419632705669</v>
      </c>
      <c r="S67" s="14">
        <v>4.4569153076490231E-4</v>
      </c>
      <c r="T67" s="14">
        <v>3.1111031618825891E-2</v>
      </c>
      <c r="U67" s="14">
        <v>-1.1484083445152171E-2</v>
      </c>
      <c r="V67" s="6"/>
      <c r="W67" s="6"/>
      <c r="X67" s="6"/>
      <c r="Y67" s="8"/>
      <c r="Z67" s="44"/>
      <c r="AA67" s="44"/>
      <c r="AB67" s="44"/>
      <c r="AC67" s="44"/>
      <c r="AD67" s="44"/>
      <c r="AE67" s="44"/>
      <c r="AF67" s="44"/>
    </row>
    <row r="68" spans="1:32">
      <c r="A68" s="10">
        <v>38168</v>
      </c>
      <c r="B68" s="11" cm="1">
        <f t="array" ref="B68">INDEX(APT_DATA, ROW(B68)-13, 2*$A$12-1)</f>
        <v>7.018872038578805E-2</v>
      </c>
      <c r="C68" s="11" cm="1">
        <f t="array" ref="C68">INDEX(APT_DATA, ROW(C68)-13, 2*$A$12)</f>
        <v>-2.3638858738612489E-2</v>
      </c>
      <c r="D68" s="12">
        <f t="shared" si="1"/>
        <v>2.7348959363812986E-2</v>
      </c>
      <c r="E68" s="12">
        <f t="shared" si="2"/>
        <v>-1.7614187439831896E-2</v>
      </c>
      <c r="F68" s="13">
        <v>4.2839761021975065E-2</v>
      </c>
      <c r="G68" s="13">
        <v>-6.0246712987805928E-3</v>
      </c>
      <c r="H68" s="14">
        <v>7.018872038578805E-2</v>
      </c>
      <c r="I68" s="14">
        <v>-2.3638858738612489E-2</v>
      </c>
      <c r="J68" s="14">
        <v>8.9178799963522959E-3</v>
      </c>
      <c r="K68" s="14">
        <v>-2.058210296724361E-2</v>
      </c>
      <c r="L68" s="14">
        <v>4.6033275298640763E-2</v>
      </c>
      <c r="M68" s="14">
        <v>-3.7030008751950505E-2</v>
      </c>
      <c r="N68" s="14">
        <v>1.8533214964471689E-2</v>
      </c>
      <c r="O68" s="14">
        <v>-2.5296549135227608E-2</v>
      </c>
      <c r="P68" s="14">
        <v>1.9363377197125775E-2</v>
      </c>
      <c r="Q68" s="14">
        <v>5.0940904959608124E-2</v>
      </c>
      <c r="R68" s="14">
        <v>0.12850515345697522</v>
      </c>
      <c r="S68" s="14">
        <v>2.2603063564268666E-2</v>
      </c>
      <c r="T68" s="14">
        <v>2.6491743338215468E-2</v>
      </c>
      <c r="U68" s="14">
        <v>-2.374429464928407E-2</v>
      </c>
      <c r="V68" s="6"/>
      <c r="W68" s="6"/>
      <c r="X68" s="6"/>
      <c r="Y68" s="8"/>
      <c r="Z68" s="44"/>
      <c r="AA68" s="44"/>
      <c r="AB68" s="44"/>
      <c r="AC68" s="44"/>
      <c r="AD68" s="44"/>
      <c r="AE68" s="44"/>
      <c r="AF68" s="44"/>
    </row>
    <row r="69" spans="1:32">
      <c r="A69" s="10">
        <v>38199</v>
      </c>
      <c r="B69" s="11" cm="1">
        <f t="array" ref="B69">INDEX(APT_DATA, ROW(B69)-13, 2*$A$12-1)</f>
        <v>5.9411065220832393E-2</v>
      </c>
      <c r="C69" s="11" cm="1">
        <f t="array" ref="C69">INDEX(APT_DATA, ROW(C69)-13, 2*$A$12)</f>
        <v>-2.1283345115124641E-2</v>
      </c>
      <c r="D69" s="12">
        <f t="shared" si="1"/>
        <v>2.245321245081966E-2</v>
      </c>
      <c r="E69" s="12">
        <f t="shared" si="2"/>
        <v>-1.3967319806730494E-2</v>
      </c>
      <c r="F69" s="13">
        <v>3.6957852770012734E-2</v>
      </c>
      <c r="G69" s="13">
        <v>-7.3160253083941473E-3</v>
      </c>
      <c r="H69" s="14">
        <v>5.9411065220832393E-2</v>
      </c>
      <c r="I69" s="14">
        <v>-2.1283345115124641E-2</v>
      </c>
      <c r="J69" s="14">
        <v>1.6518297095393653E-3</v>
      </c>
      <c r="K69" s="14">
        <v>-2.2634856286592564E-2</v>
      </c>
      <c r="L69" s="14">
        <v>4.1290696742307231E-2</v>
      </c>
      <c r="M69" s="14">
        <v>-3.7434153108074519E-2</v>
      </c>
      <c r="N69" s="14">
        <v>1.2444527148885554E-2</v>
      </c>
      <c r="O69" s="14">
        <v>-2.9381236462169724E-2</v>
      </c>
      <c r="P69" s="14">
        <v>1.8140529213407808E-2</v>
      </c>
      <c r="Q69" s="14">
        <v>4.7187122759177802E-2</v>
      </c>
      <c r="R69" s="14">
        <v>0.12108955198609661</v>
      </c>
      <c r="S69" s="14">
        <v>3.0201225927166675E-2</v>
      </c>
      <c r="T69" s="14">
        <v>2.3614490411361544E-2</v>
      </c>
      <c r="U69" s="14">
        <v>-1.8398925759250728E-2</v>
      </c>
      <c r="V69" s="6"/>
      <c r="W69" s="6"/>
      <c r="X69" s="6"/>
      <c r="Y69" s="8"/>
      <c r="Z69" s="44"/>
      <c r="AA69" s="44"/>
      <c r="AB69" s="44"/>
      <c r="AC69" s="44"/>
      <c r="AD69" s="44"/>
      <c r="AE69" s="44"/>
      <c r="AF69" s="44"/>
    </row>
    <row r="70" spans="1:32">
      <c r="A70" s="10">
        <v>38230</v>
      </c>
      <c r="B70" s="11" cm="1">
        <f t="array" ref="B70">INDEX(APT_DATA, ROW(B70)-13, 2*$A$12-1)</f>
        <v>4.0601725727670512E-2</v>
      </c>
      <c r="C70" s="11" cm="1">
        <f t="array" ref="C70">INDEX(APT_DATA, ROW(C70)-13, 2*$A$12)</f>
        <v>-3.0505384905069488E-2</v>
      </c>
      <c r="D70" s="12">
        <f t="shared" si="1"/>
        <v>1.3109915263400662E-2</v>
      </c>
      <c r="E70" s="12">
        <f t="shared" si="2"/>
        <v>-1.5413032045551889E-2</v>
      </c>
      <c r="F70" s="13">
        <v>2.749181046426985E-2</v>
      </c>
      <c r="G70" s="13">
        <v>-1.5092352859517599E-2</v>
      </c>
      <c r="H70" s="14">
        <v>4.0601725727670512E-2</v>
      </c>
      <c r="I70" s="14">
        <v>-3.0505384905069488E-2</v>
      </c>
      <c r="J70" s="14">
        <v>-5.6578973653240716E-3</v>
      </c>
      <c r="K70" s="14">
        <v>-2.634874286928246E-2</v>
      </c>
      <c r="L70" s="14">
        <v>3.4641293068188528E-2</v>
      </c>
      <c r="M70" s="14">
        <v>-3.7419451716425467E-2</v>
      </c>
      <c r="N70" s="14">
        <v>2.1257763726123535E-3</v>
      </c>
      <c r="O70" s="14">
        <v>-4.0133513066751614E-2</v>
      </c>
      <c r="P70" s="14">
        <v>1.4490368159596256E-2</v>
      </c>
      <c r="Q70" s="14">
        <v>3.7295257242118796E-2</v>
      </c>
      <c r="R70" s="14">
        <v>0.10333809619539225</v>
      </c>
      <c r="S70" s="14">
        <v>2.0318695665803022E-2</v>
      </c>
      <c r="T70" s="14">
        <v>2.458081178700855E-2</v>
      </c>
      <c r="U70" s="14">
        <v>-1.4488448856327052E-2</v>
      </c>
      <c r="V70" s="6"/>
      <c r="W70" s="6"/>
      <c r="X70" s="6"/>
      <c r="Y70" s="8"/>
      <c r="Z70" s="44"/>
      <c r="AA70" s="44"/>
      <c r="AB70" s="44"/>
      <c r="AC70" s="44"/>
      <c r="AD70" s="44"/>
      <c r="AE70" s="44"/>
      <c r="AF70" s="44"/>
    </row>
    <row r="71" spans="1:32">
      <c r="A71" s="10">
        <v>38260</v>
      </c>
      <c r="B71" s="11" cm="1">
        <f t="array" ref="B71">INDEX(APT_DATA, ROW(B71)-13, 2*$A$12-1)</f>
        <v>1.2099800597172639E-2</v>
      </c>
      <c r="C71" s="11" cm="1">
        <f t="array" ref="C71">INDEX(APT_DATA, ROW(C71)-13, 2*$A$12)</f>
        <v>-4.083886675512427E-2</v>
      </c>
      <c r="D71" s="12">
        <f t="shared" si="1"/>
        <v>-1.0432815811056706E-4</v>
      </c>
      <c r="E71" s="12">
        <f t="shared" si="2"/>
        <v>-1.6701168660979815E-2</v>
      </c>
      <c r="F71" s="13">
        <v>1.2204128755283206E-2</v>
      </c>
      <c r="G71" s="13">
        <v>-2.4137698094144455E-2</v>
      </c>
      <c r="H71" s="14">
        <v>1.2099800597172639E-2</v>
      </c>
      <c r="I71" s="14">
        <v>-4.083886675512427E-2</v>
      </c>
      <c r="J71" s="14">
        <v>-1.2910425727657215E-2</v>
      </c>
      <c r="K71" s="14">
        <v>-3.0381499012658075E-2</v>
      </c>
      <c r="L71" s="14">
        <v>2.1502862178039095E-2</v>
      </c>
      <c r="M71" s="14">
        <v>-3.8184354880397731E-2</v>
      </c>
      <c r="N71" s="14">
        <v>-1.1473102850625416E-2</v>
      </c>
      <c r="O71" s="14">
        <v>-5.2771432139446683E-2</v>
      </c>
      <c r="P71" s="14">
        <v>1.3546521832021208E-2</v>
      </c>
      <c r="Q71" s="14">
        <v>3.5394492291287216E-2</v>
      </c>
      <c r="R71" s="14">
        <v>6.3524073797887048E-2</v>
      </c>
      <c r="S71" s="14">
        <v>8.2325058040004784E-3</v>
      </c>
      <c r="T71" s="14">
        <v>1.9916743882906651E-2</v>
      </c>
      <c r="U71" s="14">
        <v>-5.3582397824852857E-3</v>
      </c>
      <c r="V71" s="6"/>
      <c r="W71" s="6"/>
      <c r="X71" s="6"/>
      <c r="Y71" s="8"/>
      <c r="Z71" s="44"/>
      <c r="AA71" s="44"/>
      <c r="AB71" s="44"/>
      <c r="AC71" s="44"/>
      <c r="AD71" s="44"/>
      <c r="AE71" s="44"/>
      <c r="AF71" s="44"/>
    </row>
    <row r="72" spans="1:32">
      <c r="A72" s="10">
        <v>38291</v>
      </c>
      <c r="B72" s="11" cm="1">
        <f t="array" ref="B72">INDEX(APT_DATA, ROW(B72)-13, 2*$A$12-1)</f>
        <v>-1.6499911290006941E-2</v>
      </c>
      <c r="C72" s="11" cm="1">
        <f t="array" ref="C72">INDEX(APT_DATA, ROW(C72)-13, 2*$A$12)</f>
        <v>-4.5442331824775195E-2</v>
      </c>
      <c r="D72" s="12">
        <f t="shared" si="1"/>
        <v>-1.0503138720614702E-2</v>
      </c>
      <c r="E72" s="12">
        <f t="shared" si="2"/>
        <v>-1.6401741860636809E-2</v>
      </c>
      <c r="F72" s="13">
        <v>-5.9967725693922391E-3</v>
      </c>
      <c r="G72" s="13">
        <v>-2.9040589964138386E-2</v>
      </c>
      <c r="H72" s="14">
        <v>-1.6499911290006941E-2</v>
      </c>
      <c r="I72" s="14">
        <v>-4.5442331824775195E-2</v>
      </c>
      <c r="J72" s="14">
        <v>-1.9809955066664053E-2</v>
      </c>
      <c r="K72" s="14">
        <v>-3.6680763454373766E-2</v>
      </c>
      <c r="L72" s="14">
        <v>-1.2961490905228912E-3</v>
      </c>
      <c r="M72" s="14">
        <v>-3.9384569331072039E-2</v>
      </c>
      <c r="N72" s="14">
        <v>-2.6786175837783199E-2</v>
      </c>
      <c r="O72" s="14">
        <v>-6.2010921671595276E-2</v>
      </c>
      <c r="P72" s="14">
        <v>2.2042022430802E-2</v>
      </c>
      <c r="Q72" s="14">
        <v>3.4421887886844749E-2</v>
      </c>
      <c r="R72" s="14">
        <v>2.520561179606795E-2</v>
      </c>
      <c r="S72" s="14">
        <v>1.4306522955538359E-3</v>
      </c>
      <c r="T72" s="14">
        <v>2.0683137688541908E-2</v>
      </c>
      <c r="U72" s="14">
        <v>-4.2463938209688079E-3</v>
      </c>
      <c r="V72" s="6"/>
      <c r="W72" s="6"/>
      <c r="X72" s="6"/>
      <c r="Y72" s="8"/>
      <c r="Z72" s="44"/>
      <c r="AA72" s="44"/>
      <c r="AB72" s="44"/>
      <c r="AC72" s="44"/>
      <c r="AD72" s="44"/>
      <c r="AE72" s="44"/>
      <c r="AF72" s="44"/>
    </row>
    <row r="73" spans="1:32">
      <c r="A73" s="10">
        <v>38321</v>
      </c>
      <c r="B73" s="11" cm="1">
        <f t="array" ref="B73">INDEX(APT_DATA, ROW(B73)-13, 2*$A$12-1)</f>
        <v>-1.431199188269594E-2</v>
      </c>
      <c r="C73" s="11" cm="1">
        <f t="array" ref="C73">INDEX(APT_DATA, ROW(C73)-13, 2*$A$12)</f>
        <v>-4.4773996586867981E-2</v>
      </c>
      <c r="D73" s="12">
        <f t="shared" si="1"/>
        <v>-5.7798131576434209E-3</v>
      </c>
      <c r="E73" s="12">
        <f t="shared" si="2"/>
        <v>-1.4898194189677305E-2</v>
      </c>
      <c r="F73" s="13">
        <v>-8.5321787250525194E-3</v>
      </c>
      <c r="G73" s="13">
        <v>-2.9875802397190676E-2</v>
      </c>
      <c r="H73" s="14">
        <v>-1.431199188269594E-2</v>
      </c>
      <c r="I73" s="14">
        <v>-4.4773996586867981E-2</v>
      </c>
      <c r="J73" s="14">
        <v>-2.2610414899793985E-2</v>
      </c>
      <c r="K73" s="14">
        <v>-4.0034583682979408E-2</v>
      </c>
      <c r="L73" s="14">
        <v>-4.0539276031802407E-3</v>
      </c>
      <c r="M73" s="14">
        <v>-2.9989331903639616E-2</v>
      </c>
      <c r="N73" s="14">
        <v>-2.9509943903713531E-2</v>
      </c>
      <c r="O73" s="14">
        <v>-6.2513242700259597E-2</v>
      </c>
      <c r="P73" s="14">
        <v>2.680333655954481E-2</v>
      </c>
      <c r="Q73" s="14">
        <v>3.3587268097794887E-2</v>
      </c>
      <c r="R73" s="14">
        <v>1.0953994539694589E-2</v>
      </c>
      <c r="S73" s="14">
        <v>-1.3006344811101855E-2</v>
      </c>
      <c r="T73" s="14">
        <v>2.2483469582650351E-2</v>
      </c>
      <c r="U73" s="14">
        <v>-3.3435498149491094E-3</v>
      </c>
      <c r="V73" s="6"/>
      <c r="W73" s="6"/>
      <c r="X73" s="6"/>
      <c r="Y73" s="8"/>
      <c r="Z73" s="44"/>
      <c r="AA73" s="44"/>
      <c r="AB73" s="44"/>
      <c r="AC73" s="44"/>
      <c r="AD73" s="44"/>
      <c r="AE73" s="44"/>
      <c r="AF73" s="44"/>
    </row>
    <row r="74" spans="1:32">
      <c r="A74" s="10">
        <v>38352</v>
      </c>
      <c r="B74" s="11" cm="1">
        <f t="array" ref="B74">INDEX(APT_DATA, ROW(B74)-13, 2*$A$12-1)</f>
        <v>-1.0175712523197933E-2</v>
      </c>
      <c r="C74" s="11" cm="1">
        <f t="array" ref="C74">INDEX(APT_DATA, ROW(C74)-13, 2*$A$12)</f>
        <v>-4.3887027920099464E-2</v>
      </c>
      <c r="D74" s="12">
        <f t="shared" si="1"/>
        <v>-4.3611128641288799E-3</v>
      </c>
      <c r="E74" s="12">
        <f t="shared" si="2"/>
        <v>-1.6461084428133876E-2</v>
      </c>
      <c r="F74" s="13">
        <v>-5.814599659069053E-3</v>
      </c>
      <c r="G74" s="13">
        <v>-2.7425943491965588E-2</v>
      </c>
      <c r="H74" s="14">
        <v>-1.0175712523197933E-2</v>
      </c>
      <c r="I74" s="14">
        <v>-4.3887027920099464E-2</v>
      </c>
      <c r="J74" s="14">
        <v>-2.0178741419668578E-2</v>
      </c>
      <c r="K74" s="14">
        <v>-4.0608692468173113E-2</v>
      </c>
      <c r="L74" s="14">
        <v>4.9556131407764159E-3</v>
      </c>
      <c r="M74" s="14">
        <v>-1.0309312844471341E-2</v>
      </c>
      <c r="N74" s="14">
        <v>-3.0107226645067708E-2</v>
      </c>
      <c r="O74" s="14">
        <v>-6.22878437938853E-2</v>
      </c>
      <c r="P74" s="14">
        <v>3.4838943270796507E-2</v>
      </c>
      <c r="Q74" s="14">
        <v>4.0013140348481135E-2</v>
      </c>
      <c r="R74" s="14">
        <v>1.3691844069899206E-2</v>
      </c>
      <c r="S74" s="14">
        <v>-2.0350762352912888E-2</v>
      </c>
      <c r="T74" s="14">
        <v>2.9777093121736709E-2</v>
      </c>
      <c r="U74" s="14">
        <v>4.8069311763621059E-3</v>
      </c>
      <c r="V74" s="6"/>
      <c r="W74" s="6"/>
      <c r="X74" s="6"/>
      <c r="Y74" s="8"/>
      <c r="Z74" s="44"/>
      <c r="AA74" s="44"/>
      <c r="AB74" s="44"/>
      <c r="AC74" s="44"/>
      <c r="AD74" s="44"/>
      <c r="AE74" s="44"/>
      <c r="AF74" s="44"/>
    </row>
    <row r="75" spans="1:32">
      <c r="A75" s="10">
        <v>38383</v>
      </c>
      <c r="B75" s="11" cm="1">
        <f t="array" ref="B75">INDEX(APT_DATA, ROW(B75)-13, 2*$A$12-1)</f>
        <v>-1.0290306985492825E-2</v>
      </c>
      <c r="C75" s="11" cm="1">
        <f t="array" ref="C75">INDEX(APT_DATA, ROW(C75)-13, 2*$A$12)</f>
        <v>-4.6646304419066364E-2</v>
      </c>
      <c r="D75" s="12">
        <f t="shared" si="1"/>
        <v>-3.8113299111166565E-3</v>
      </c>
      <c r="E75" s="12">
        <f t="shared" si="2"/>
        <v>-1.7335656904092667E-2</v>
      </c>
      <c r="F75" s="13">
        <v>-6.4789770743761688E-3</v>
      </c>
      <c r="G75" s="13">
        <v>-2.9310647514973698E-2</v>
      </c>
      <c r="H75" s="14">
        <v>-1.0290306985492825E-2</v>
      </c>
      <c r="I75" s="14">
        <v>-4.6646304419066364E-2</v>
      </c>
      <c r="J75" s="14">
        <v>-2.0514714711835524E-2</v>
      </c>
      <c r="K75" s="14">
        <v>-4.4805878388712861E-2</v>
      </c>
      <c r="L75" s="14">
        <v>9.3604351498508542E-3</v>
      </c>
      <c r="M75" s="14">
        <v>-9.2823585591628177E-4</v>
      </c>
      <c r="N75" s="14">
        <v>-3.2824573930594014E-2</v>
      </c>
      <c r="O75" s="14">
        <v>-6.8017152372184975E-2</v>
      </c>
      <c r="P75" s="14">
        <v>4.0283396057685605E-2</v>
      </c>
      <c r="Q75" s="14">
        <v>4.1616504402767651E-2</v>
      </c>
      <c r="R75" s="14">
        <v>5.2752657530010794E-3</v>
      </c>
      <c r="S75" s="14">
        <v>-2.7697007079944824E-2</v>
      </c>
      <c r="T75" s="14">
        <v>3.1939839962534577E-2</v>
      </c>
      <c r="U75" s="14">
        <v>4.3684442631348741E-3</v>
      </c>
      <c r="V75" s="6"/>
      <c r="W75" s="6"/>
      <c r="X75" s="6"/>
      <c r="Y75" s="8"/>
      <c r="Z75" s="44"/>
      <c r="AA75" s="44"/>
      <c r="AB75" s="44"/>
      <c r="AC75" s="44"/>
      <c r="AD75" s="44"/>
      <c r="AE75" s="44"/>
      <c r="AF75" s="44"/>
    </row>
    <row r="76" spans="1:32">
      <c r="A76" s="10">
        <v>38411</v>
      </c>
      <c r="B76" s="11" cm="1">
        <f t="array" ref="B76">INDEX(APT_DATA, ROW(B76)-13, 2*$A$12-1)</f>
        <v>-6.6530873678775082E-3</v>
      </c>
      <c r="C76" s="11" cm="1">
        <f t="array" ref="C76">INDEX(APT_DATA, ROW(C76)-13, 2*$A$12)</f>
        <v>-4.9584079411534199E-2</v>
      </c>
      <c r="D76" s="12">
        <f t="shared" si="1"/>
        <v>-2.036034345941018E-3</v>
      </c>
      <c r="E76" s="12">
        <f t="shared" si="2"/>
        <v>-1.9329360107831706E-2</v>
      </c>
      <c r="F76" s="13">
        <v>-4.6170530219364903E-3</v>
      </c>
      <c r="G76" s="13">
        <v>-3.0254719303702493E-2</v>
      </c>
      <c r="H76" s="14">
        <v>-6.6530873678775082E-3</v>
      </c>
      <c r="I76" s="14">
        <v>-4.9584079411534199E-2</v>
      </c>
      <c r="J76" s="14">
        <v>-2.1699694434860306E-2</v>
      </c>
      <c r="K76" s="14">
        <v>-4.8607658095018547E-2</v>
      </c>
      <c r="L76" s="14">
        <v>1.1456414686693783E-2</v>
      </c>
      <c r="M76" s="14">
        <v>5.8699284197731849E-3</v>
      </c>
      <c r="N76" s="14">
        <v>-3.4669052094223884E-2</v>
      </c>
      <c r="O76" s="14">
        <v>-7.1377261889293053E-2</v>
      </c>
      <c r="P76" s="14">
        <v>4.1130347001911316E-2</v>
      </c>
      <c r="Q76" s="14">
        <v>4.3808132525989585E-2</v>
      </c>
      <c r="R76" s="14">
        <v>-6.0972513982293641E-4</v>
      </c>
      <c r="S76" s="14">
        <v>-3.636625668549831E-2</v>
      </c>
      <c r="T76" s="14">
        <v>2.9389804242406115E-2</v>
      </c>
      <c r="U76" s="14">
        <v>-4.1801803799500492E-3</v>
      </c>
      <c r="V76" s="6"/>
      <c r="W76" s="6"/>
      <c r="X76" s="6"/>
      <c r="Y76" s="8"/>
      <c r="Z76" s="44"/>
      <c r="AA76" s="44"/>
      <c r="AB76" s="44"/>
      <c r="AC76" s="44"/>
      <c r="AD76" s="44"/>
      <c r="AE76" s="44"/>
      <c r="AF76" s="44"/>
    </row>
    <row r="77" spans="1:32">
      <c r="A77" s="10">
        <v>38442</v>
      </c>
      <c r="B77" s="11" cm="1">
        <f t="array" ref="B77">INDEX(APT_DATA, ROW(B77)-13, 2*$A$12-1)</f>
        <v>-7.1989630402006233E-3</v>
      </c>
      <c r="C77" s="11" cm="1">
        <f t="array" ref="C77">INDEX(APT_DATA, ROW(C77)-13, 2*$A$12)</f>
        <v>-5.261914350761665E-2</v>
      </c>
      <c r="D77" s="12">
        <f t="shared" si="1"/>
        <v>-4.42833230816575E-3</v>
      </c>
      <c r="E77" s="12">
        <f t="shared" si="2"/>
        <v>-2.3059929212861596E-2</v>
      </c>
      <c r="F77" s="13">
        <v>-2.7706307320348733E-3</v>
      </c>
      <c r="G77" s="13">
        <v>-2.9559214294755054E-2</v>
      </c>
      <c r="H77" s="14">
        <v>-7.1989630402006233E-3</v>
      </c>
      <c r="I77" s="14">
        <v>-5.261914350761665E-2</v>
      </c>
      <c r="J77" s="14">
        <v>-2.3280822103291854E-2</v>
      </c>
      <c r="K77" s="14">
        <v>-5.5208909642338155E-2</v>
      </c>
      <c r="L77" s="14">
        <v>1.2412607577988455E-2</v>
      </c>
      <c r="M77" s="14">
        <v>9.4780870343100787E-3</v>
      </c>
      <c r="N77" s="14">
        <v>-3.2008950586716045E-2</v>
      </c>
      <c r="O77" s="14">
        <v>-6.1728220704919234E-2</v>
      </c>
      <c r="P77" s="14">
        <v>4.686230907250355E-2</v>
      </c>
      <c r="Q77" s="14">
        <v>4.1109680276946392E-2</v>
      </c>
      <c r="R77" s="14">
        <v>6.9726711914150918E-3</v>
      </c>
      <c r="S77" s="14">
        <v>-3.3163555065763184E-2</v>
      </c>
      <c r="T77" s="14">
        <v>2.7327567888411064E-2</v>
      </c>
      <c r="U77" s="14">
        <v>-8.0239533864671087E-3</v>
      </c>
      <c r="V77" s="6"/>
      <c r="W77" s="6"/>
      <c r="X77" s="6"/>
      <c r="Y77" s="8"/>
      <c r="Z77" s="44"/>
      <c r="AA77" s="44"/>
      <c r="AB77" s="44"/>
      <c r="AC77" s="44"/>
      <c r="AD77" s="44"/>
      <c r="AE77" s="44"/>
      <c r="AF77" s="44"/>
    </row>
    <row r="78" spans="1:32">
      <c r="A78" s="10">
        <v>38472</v>
      </c>
      <c r="B78" s="11" cm="1">
        <f t="array" ref="B78">INDEX(APT_DATA, ROW(B78)-13, 2*$A$12-1)</f>
        <v>-2.9496298657298858E-3</v>
      </c>
      <c r="C78" s="11" cm="1">
        <f t="array" ref="C78">INDEX(APT_DATA, ROW(C78)-13, 2*$A$12)</f>
        <v>-5.0037171495647126E-2</v>
      </c>
      <c r="D78" s="12">
        <f t="shared" si="1"/>
        <v>-4.0771646369130998E-3</v>
      </c>
      <c r="E78" s="12">
        <f t="shared" si="2"/>
        <v>-2.4310575705700055E-2</v>
      </c>
      <c r="F78" s="13">
        <v>1.127534771183214E-3</v>
      </c>
      <c r="G78" s="13">
        <v>-2.5726595789947071E-2</v>
      </c>
      <c r="H78" s="14">
        <v>-2.9496298657298858E-3</v>
      </c>
      <c r="I78" s="14">
        <v>-5.0037171495647126E-2</v>
      </c>
      <c r="J78" s="14">
        <v>-2.2710589726082975E-2</v>
      </c>
      <c r="K78" s="14">
        <v>-5.7334583996008326E-2</v>
      </c>
      <c r="L78" s="14">
        <v>2.1793769265829432E-2</v>
      </c>
      <c r="M78" s="14">
        <v>1.5444533406909988E-2</v>
      </c>
      <c r="N78" s="14">
        <v>-3.0419238649084801E-2</v>
      </c>
      <c r="O78" s="14">
        <v>-5.7564812247882458E-2</v>
      </c>
      <c r="P78" s="14">
        <v>5.0823892252899405E-2</v>
      </c>
      <c r="Q78" s="14">
        <v>4.3027871494612624E-2</v>
      </c>
      <c r="R78" s="14">
        <v>1.2544539975944735E-2</v>
      </c>
      <c r="S78" s="14">
        <v>-3.4224796303371274E-2</v>
      </c>
      <c r="T78" s="14">
        <v>2.8254413465158112E-2</v>
      </c>
      <c r="U78" s="14">
        <v>-1.034933828386253E-2</v>
      </c>
      <c r="V78" s="6"/>
      <c r="W78" s="6"/>
      <c r="X78" s="6"/>
      <c r="Y78" s="8"/>
      <c r="Z78" s="44"/>
      <c r="AA78" s="44"/>
      <c r="AB78" s="44"/>
      <c r="AC78" s="44"/>
      <c r="AD78" s="44"/>
      <c r="AE78" s="44"/>
      <c r="AF78" s="44"/>
    </row>
    <row r="79" spans="1:32">
      <c r="A79" s="10">
        <v>38503</v>
      </c>
      <c r="B79" s="11" cm="1">
        <f t="array" ref="B79">INDEX(APT_DATA, ROW(B79)-13, 2*$A$12-1)</f>
        <v>5.1455172111158909E-3</v>
      </c>
      <c r="C79" s="11" cm="1">
        <f t="array" ref="C79">INDEX(APT_DATA, ROW(C79)-13, 2*$A$12)</f>
        <v>-4.7370349129831735E-2</v>
      </c>
      <c r="D79" s="12">
        <f t="shared" si="1"/>
        <v>-2.8300066282831438E-3</v>
      </c>
      <c r="E79" s="12">
        <f t="shared" si="2"/>
        <v>-2.6060918200843552E-2</v>
      </c>
      <c r="F79" s="13">
        <v>7.9755238393990346E-3</v>
      </c>
      <c r="G79" s="13">
        <v>-2.1309430928988182E-2</v>
      </c>
      <c r="H79" s="14">
        <v>5.1455172111158909E-3</v>
      </c>
      <c r="I79" s="14">
        <v>-4.7370349129831735E-2</v>
      </c>
      <c r="J79" s="14">
        <v>-2.3016384758790753E-2</v>
      </c>
      <c r="K79" s="14">
        <v>-5.6526148152822975E-2</v>
      </c>
      <c r="L79" s="14">
        <v>3.5185204317574437E-2</v>
      </c>
      <c r="M79" s="14">
        <v>2.5768637408023265E-2</v>
      </c>
      <c r="N79" s="14">
        <v>-2.8746500092607818E-2</v>
      </c>
      <c r="O79" s="14">
        <v>-5.4087784298401997E-2</v>
      </c>
      <c r="P79" s="14">
        <v>5.6909424202044478E-2</v>
      </c>
      <c r="Q79" s="14">
        <v>4.7344599789956643E-2</v>
      </c>
      <c r="R79" s="14">
        <v>8.4409410853374389E-3</v>
      </c>
      <c r="S79" s="14">
        <v>-3.4587415942294419E-2</v>
      </c>
      <c r="T79" s="14">
        <v>2.7703906569428227E-2</v>
      </c>
      <c r="U79" s="14">
        <v>-6.3022095635014708E-3</v>
      </c>
      <c r="V79" s="6"/>
      <c r="W79" s="6"/>
      <c r="X79" s="6"/>
      <c r="Y79" s="8"/>
      <c r="Z79" s="44"/>
      <c r="AA79" s="44"/>
      <c r="AB79" s="44"/>
      <c r="AC79" s="44"/>
      <c r="AD79" s="44"/>
      <c r="AE79" s="44"/>
      <c r="AF79" s="44"/>
    </row>
    <row r="80" spans="1:32">
      <c r="A80" s="10">
        <v>38533</v>
      </c>
      <c r="B80" s="11" cm="1">
        <f t="array" ref="B80">INDEX(APT_DATA, ROW(B80)-13, 2*$A$12-1)</f>
        <v>2.9648219783382279E-2</v>
      </c>
      <c r="C80" s="11" cm="1">
        <f t="array" ref="C80">INDEX(APT_DATA, ROW(C80)-13, 2*$A$12)</f>
        <v>-3.4727129218944275E-2</v>
      </c>
      <c r="D80" s="12">
        <f t="shared" si="1"/>
        <v>8.4704032245963568E-3</v>
      </c>
      <c r="E80" s="12">
        <f t="shared" si="2"/>
        <v>-2.2663552562608547E-2</v>
      </c>
      <c r="F80" s="13">
        <v>2.1177816558785922E-2</v>
      </c>
      <c r="G80" s="13">
        <v>-1.2063576656335728E-2</v>
      </c>
      <c r="H80" s="14">
        <v>2.9648219783382279E-2</v>
      </c>
      <c r="I80" s="14">
        <v>-3.4727129218944275E-2</v>
      </c>
      <c r="J80" s="14">
        <v>-2.338851439316203E-2</v>
      </c>
      <c r="K80" s="14">
        <v>-5.3419424813696437E-2</v>
      </c>
      <c r="L80" s="14">
        <v>4.7520521912744584E-2</v>
      </c>
      <c r="M80" s="14">
        <v>4.2933823045452124E-2</v>
      </c>
      <c r="N80" s="14">
        <v>-2.6097842254746206E-2</v>
      </c>
      <c r="O80" s="14">
        <v>-5.1546670803980565E-2</v>
      </c>
      <c r="P80" s="14">
        <v>5.646682550607407E-2</v>
      </c>
      <c r="Q80" s="14">
        <v>4.6405805057638361E-2</v>
      </c>
      <c r="R80" s="14">
        <v>9.2925116028859112E-3</v>
      </c>
      <c r="S80" s="14">
        <v>-2.8526979254253182E-2</v>
      </c>
      <c r="T80" s="14">
        <v>3.3295993296497794E-2</v>
      </c>
      <c r="U80" s="14">
        <v>9.3974341650993054E-4</v>
      </c>
      <c r="V80" s="6"/>
      <c r="W80" s="6"/>
      <c r="X80" s="6"/>
      <c r="Y80" s="8"/>
      <c r="Z80" s="44"/>
      <c r="AA80" s="44"/>
      <c r="AB80" s="44"/>
      <c r="AC80" s="44"/>
      <c r="AD80" s="44"/>
      <c r="AE80" s="44"/>
      <c r="AF80" s="44"/>
    </row>
    <row r="81" spans="1:32">
      <c r="A81" s="10">
        <v>38564</v>
      </c>
      <c r="B81" s="11" cm="1">
        <f t="array" ref="B81">INDEX(APT_DATA, ROW(B81)-13, 2*$A$12-1)</f>
        <v>5.3537898213759982E-2</v>
      </c>
      <c r="C81" s="11" cm="1">
        <f t="array" ref="C81">INDEX(APT_DATA, ROW(C81)-13, 2*$A$12)</f>
        <v>-2.4609382593719364E-2</v>
      </c>
      <c r="D81" s="12">
        <f t="shared" si="1"/>
        <v>1.9299854012694073E-2</v>
      </c>
      <c r="E81" s="12">
        <f t="shared" si="2"/>
        <v>-2.2117542918778543E-2</v>
      </c>
      <c r="F81" s="13">
        <v>3.4238044201065909E-2</v>
      </c>
      <c r="G81" s="13">
        <v>-2.4918396749408211E-3</v>
      </c>
      <c r="H81" s="14">
        <v>5.3537898213759982E-2</v>
      </c>
      <c r="I81" s="14">
        <v>-2.4609382593719364E-2</v>
      </c>
      <c r="J81" s="14">
        <v>-1.7616930861776403E-2</v>
      </c>
      <c r="K81" s="14">
        <v>-4.7853494221997361E-2</v>
      </c>
      <c r="L81" s="14">
        <v>5.8627494456139795E-2</v>
      </c>
      <c r="M81" s="14">
        <v>6.038574872508029E-2</v>
      </c>
      <c r="N81" s="14">
        <v>-2.41928413087803E-2</v>
      </c>
      <c r="O81" s="14">
        <v>-4.6606593798999008E-2</v>
      </c>
      <c r="P81" s="14">
        <v>5.8209985530000896E-2</v>
      </c>
      <c r="Q81" s="14">
        <v>4.7871604815290958E-2</v>
      </c>
      <c r="R81" s="14">
        <v>9.5696838130190365E-3</v>
      </c>
      <c r="S81" s="14">
        <v>-2.3853547260667129E-2</v>
      </c>
      <c r="T81" s="14">
        <v>4.1277022633667837E-2</v>
      </c>
      <c r="U81" s="14">
        <v>1.1165763716131094E-2</v>
      </c>
      <c r="V81" s="6"/>
      <c r="W81" s="6"/>
      <c r="X81" s="6"/>
      <c r="Y81" s="8"/>
      <c r="Z81" s="44"/>
      <c r="AA81" s="44"/>
      <c r="AB81" s="44"/>
      <c r="AC81" s="44"/>
      <c r="AD81" s="44"/>
      <c r="AE81" s="44"/>
      <c r="AF81" s="44"/>
    </row>
    <row r="82" spans="1:32">
      <c r="A82" s="10">
        <v>38595</v>
      </c>
      <c r="B82" s="11" cm="1">
        <f t="array" ref="B82">INDEX(APT_DATA, ROW(B82)-13, 2*$A$12-1)</f>
        <v>6.4660963369507662E-2</v>
      </c>
      <c r="C82" s="11" cm="1">
        <f t="array" ref="C82">INDEX(APT_DATA, ROW(C82)-13, 2*$A$12)</f>
        <v>-7.2429658210413361E-3</v>
      </c>
      <c r="D82" s="12">
        <f t="shared" si="1"/>
        <v>2.2545469489526182E-2</v>
      </c>
      <c r="E82" s="12">
        <f t="shared" si="2"/>
        <v>-1.7518397609077807E-2</v>
      </c>
      <c r="F82" s="13">
        <v>4.211549387998148E-2</v>
      </c>
      <c r="G82" s="13">
        <v>1.0275431788036471E-2</v>
      </c>
      <c r="H82" s="14">
        <v>6.4660963369507662E-2</v>
      </c>
      <c r="I82" s="14">
        <v>-7.2429658210413361E-3</v>
      </c>
      <c r="J82" s="14">
        <v>-1.4585191019522159E-2</v>
      </c>
      <c r="K82" s="14">
        <v>-4.4420166155932583E-2</v>
      </c>
      <c r="L82" s="14">
        <v>7.1465150307886471E-2</v>
      </c>
      <c r="M82" s="14">
        <v>7.0454737498679254E-2</v>
      </c>
      <c r="N82" s="14">
        <v>-1.8043629806533623E-2</v>
      </c>
      <c r="O82" s="14">
        <v>-3.8688944928338853E-2</v>
      </c>
      <c r="P82" s="14">
        <v>6.7966686991204117E-2</v>
      </c>
      <c r="Q82" s="14">
        <v>5.3542453336165474E-2</v>
      </c>
      <c r="R82" s="14">
        <v>9.0657134958096464E-3</v>
      </c>
      <c r="S82" s="14">
        <v>-1.4209753601790887E-2</v>
      </c>
      <c r="T82" s="14">
        <v>4.5629932782540461E-2</v>
      </c>
      <c r="U82" s="14">
        <v>1.872308520324717E-2</v>
      </c>
      <c r="V82" s="6"/>
      <c r="W82" s="6"/>
      <c r="X82" s="6"/>
      <c r="Y82" s="8"/>
      <c r="Z82" s="44"/>
      <c r="AA82" s="44"/>
      <c r="AB82" s="44"/>
      <c r="AC82" s="44"/>
      <c r="AD82" s="44"/>
      <c r="AE82" s="44"/>
      <c r="AF82" s="44"/>
    </row>
    <row r="83" spans="1:32">
      <c r="A83" s="10">
        <v>38625</v>
      </c>
      <c r="B83" s="11" cm="1">
        <f t="array" ref="B83">INDEX(APT_DATA, ROW(B83)-13, 2*$A$12-1)</f>
        <v>6.9979355339362392E-2</v>
      </c>
      <c r="C83" s="11" cm="1">
        <f t="array" ref="C83">INDEX(APT_DATA, ROW(C83)-13, 2*$A$12)</f>
        <v>1.5134589358223538E-2</v>
      </c>
      <c r="D83" s="12">
        <f t="shared" si="1"/>
        <v>2.3992475374547517E-2</v>
      </c>
      <c r="E83" s="12">
        <f t="shared" si="2"/>
        <v>-9.7118001724509906E-3</v>
      </c>
      <c r="F83" s="13">
        <v>4.5986879964814875E-2</v>
      </c>
      <c r="G83" s="13">
        <v>2.4846389530674529E-2</v>
      </c>
      <c r="H83" s="14">
        <v>6.9979355339362392E-2</v>
      </c>
      <c r="I83" s="14">
        <v>1.5134589358223538E-2</v>
      </c>
      <c r="J83" s="14">
        <v>-1.3031227756438168E-2</v>
      </c>
      <c r="K83" s="14">
        <v>-3.8860357864945905E-2</v>
      </c>
      <c r="L83" s="14">
        <v>7.7832024726275817E-2</v>
      </c>
      <c r="M83" s="14">
        <v>7.7910143282483357E-2</v>
      </c>
      <c r="N83" s="14">
        <v>-1.5530597036985228E-2</v>
      </c>
      <c r="O83" s="14">
        <v>-2.4377726054791049E-2</v>
      </c>
      <c r="P83" s="14">
        <v>6.8380087056203021E-2</v>
      </c>
      <c r="Q83" s="14">
        <v>5.1044855354209329E-2</v>
      </c>
      <c r="R83" s="14">
        <v>9.575270365842492E-3</v>
      </c>
      <c r="S83" s="14">
        <v>-6.4518064822515209E-3</v>
      </c>
      <c r="T83" s="14">
        <v>4.7438903126024945E-2</v>
      </c>
      <c r="U83" s="14">
        <v>2.3518471169203359E-2</v>
      </c>
      <c r="V83" s="6"/>
      <c r="W83" s="6"/>
      <c r="X83" s="6"/>
      <c r="Y83" s="8"/>
      <c r="Z83" s="44"/>
      <c r="AA83" s="44"/>
      <c r="AB83" s="44"/>
      <c r="AC83" s="44"/>
      <c r="AD83" s="44"/>
      <c r="AE83" s="44"/>
      <c r="AF83" s="44"/>
    </row>
    <row r="84" spans="1:32">
      <c r="A84" s="10">
        <v>38656</v>
      </c>
      <c r="B84" s="11" cm="1">
        <f t="array" ref="B84">INDEX(APT_DATA, ROW(B84)-13, 2*$A$12-1)</f>
        <v>7.2432197314470148E-2</v>
      </c>
      <c r="C84" s="11" cm="1">
        <f t="array" ref="C84">INDEX(APT_DATA, ROW(C84)-13, 2*$A$12)</f>
        <v>3.4164628486424986E-2</v>
      </c>
      <c r="D84" s="12">
        <f t="shared" si="1"/>
        <v>2.5071759155796292E-2</v>
      </c>
      <c r="E84" s="12">
        <f t="shared" si="2"/>
        <v>-3.0921653099598156E-3</v>
      </c>
      <c r="F84" s="13">
        <v>4.7360438158673857E-2</v>
      </c>
      <c r="G84" s="13">
        <v>3.7256793796384802E-2</v>
      </c>
      <c r="H84" s="14">
        <v>7.2432197314470148E-2</v>
      </c>
      <c r="I84" s="14">
        <v>3.4164628486424986E-2</v>
      </c>
      <c r="J84" s="14">
        <v>-1.2226140058258617E-2</v>
      </c>
      <c r="K84" s="14">
        <v>-3.0986149452267298E-2</v>
      </c>
      <c r="L84" s="14">
        <v>8.381381535579302E-2</v>
      </c>
      <c r="M84" s="14">
        <v>9.5257140531074702E-2</v>
      </c>
      <c r="N84" s="14">
        <v>-1.2238090878909258E-2</v>
      </c>
      <c r="O84" s="14">
        <v>-1.4405597957155569E-2</v>
      </c>
      <c r="P84" s="14">
        <v>5.7041206204969885E-2</v>
      </c>
      <c r="Q84" s="14">
        <v>4.4741822942886422E-2</v>
      </c>
      <c r="R84" s="14">
        <v>4.4334449352827487E-3</v>
      </c>
      <c r="S84" s="14">
        <v>-1.8088930674703407E-3</v>
      </c>
      <c r="T84" s="14">
        <v>4.522518963884381E-2</v>
      </c>
      <c r="U84" s="14">
        <v>2.4577078699431487E-2</v>
      </c>
      <c r="V84" s="6"/>
      <c r="W84" s="6"/>
      <c r="X84" s="6"/>
      <c r="Y84" s="8"/>
      <c r="Z84" s="44"/>
      <c r="AA84" s="44"/>
      <c r="AB84" s="44"/>
      <c r="AC84" s="44"/>
      <c r="AD84" s="44"/>
      <c r="AE84" s="44"/>
      <c r="AF84" s="44"/>
    </row>
    <row r="85" spans="1:32">
      <c r="A85" s="10">
        <v>38686</v>
      </c>
      <c r="B85" s="11" cm="1">
        <f t="array" ref="B85">INDEX(APT_DATA, ROW(B85)-13, 2*$A$12-1)</f>
        <v>8.0612068044620955E-2</v>
      </c>
      <c r="C85" s="11" cm="1">
        <f t="array" ref="C85">INDEX(APT_DATA, ROW(C85)-13, 2*$A$12)</f>
        <v>4.8185927599267986E-2</v>
      </c>
      <c r="D85" s="12">
        <f t="shared" si="1"/>
        <v>2.8668911835459276E-2</v>
      </c>
      <c r="E85" s="12">
        <f t="shared" si="2"/>
        <v>3.7979539278798491E-4</v>
      </c>
      <c r="F85" s="13">
        <v>5.1943156209161678E-2</v>
      </c>
      <c r="G85" s="13">
        <v>4.7806132206480001E-2</v>
      </c>
      <c r="H85" s="14">
        <v>8.0612068044620955E-2</v>
      </c>
      <c r="I85" s="14">
        <v>4.8185927599267986E-2</v>
      </c>
      <c r="J85" s="14">
        <v>-9.2705329161446581E-3</v>
      </c>
      <c r="K85" s="14">
        <v>-2.1056840489885653E-2</v>
      </c>
      <c r="L85" s="14">
        <v>9.0604447227906171E-2</v>
      </c>
      <c r="M85" s="14">
        <v>0.10139858299765359</v>
      </c>
      <c r="N85" s="14">
        <v>-7.313643804348513E-3</v>
      </c>
      <c r="O85" s="14">
        <v>-4.3316691540664642E-3</v>
      </c>
      <c r="P85" s="14">
        <v>5.4060576872087651E-2</v>
      </c>
      <c r="Q85" s="14">
        <v>4.4063624804625334E-2</v>
      </c>
      <c r="R85" s="14">
        <v>1.3572667205013822E-2</v>
      </c>
      <c r="S85" s="14">
        <v>1.0570256255929111E-2</v>
      </c>
      <c r="T85" s="14">
        <v>4.0904284455744344E-2</v>
      </c>
      <c r="U85" s="14">
        <v>2.450921237666126E-2</v>
      </c>
      <c r="V85" s="6"/>
      <c r="W85" s="6"/>
      <c r="X85" s="6"/>
      <c r="Y85" s="8"/>
      <c r="Z85" s="44"/>
      <c r="AA85" s="44"/>
      <c r="AB85" s="44"/>
      <c r="AC85" s="44"/>
      <c r="AD85" s="44"/>
      <c r="AE85" s="44"/>
      <c r="AF85" s="44"/>
    </row>
    <row r="86" spans="1:32">
      <c r="A86" s="10">
        <v>38717</v>
      </c>
      <c r="B86" s="11" cm="1">
        <f t="array" ref="B86">INDEX(APT_DATA, ROW(B86)-13, 2*$A$12-1)</f>
        <v>9.0774065395888837E-2</v>
      </c>
      <c r="C86" s="11" cm="1">
        <f t="array" ref="C86">INDEX(APT_DATA, ROW(C86)-13, 2*$A$12)</f>
        <v>6.1578162926634095E-2</v>
      </c>
      <c r="D86" s="12">
        <f t="shared" si="1"/>
        <v>3.2238846117422781E-2</v>
      </c>
      <c r="E86" s="12">
        <f t="shared" si="2"/>
        <v>4.1180237732874048E-3</v>
      </c>
      <c r="F86" s="13">
        <v>5.8535219278466055E-2</v>
      </c>
      <c r="G86" s="13">
        <v>5.746013915334669E-2</v>
      </c>
      <c r="H86" s="14">
        <v>9.0774065395888837E-2</v>
      </c>
      <c r="I86" s="14">
        <v>6.1578162926634095E-2</v>
      </c>
      <c r="J86" s="14">
        <v>-5.8068597963935042E-3</v>
      </c>
      <c r="K86" s="14">
        <v>-1.0561947881983835E-2</v>
      </c>
      <c r="L86" s="14">
        <v>9.9026266628279513E-2</v>
      </c>
      <c r="M86" s="14">
        <v>0.10720070593416375</v>
      </c>
      <c r="N86" s="14">
        <v>-1.9335073622461785E-4</v>
      </c>
      <c r="O86" s="14">
        <v>1.0861953036060301E-2</v>
      </c>
      <c r="P86" s="14">
        <v>5.3108297400839888E-2</v>
      </c>
      <c r="Q86" s="14">
        <v>4.419363319205849E-2</v>
      </c>
      <c r="R86" s="14">
        <v>2.8303840099487498E-2</v>
      </c>
      <c r="S86" s="14">
        <v>2.1644678598247591E-2</v>
      </c>
      <c r="T86" s="14">
        <v>4.0898689003094901E-2</v>
      </c>
      <c r="U86" s="14">
        <v>2.8473445259417751E-2</v>
      </c>
      <c r="V86" s="6"/>
      <c r="W86" s="6"/>
      <c r="X86" s="6"/>
      <c r="Y86" s="8"/>
      <c r="Z86" s="44"/>
      <c r="AA86" s="44"/>
      <c r="AB86" s="44"/>
      <c r="AC86" s="44"/>
      <c r="AD86" s="44"/>
      <c r="AE86" s="44"/>
      <c r="AF86" s="44"/>
    </row>
    <row r="87" spans="1:32">
      <c r="A87" s="10">
        <v>38748</v>
      </c>
      <c r="B87" s="11" cm="1">
        <f t="array" ref="B87">INDEX(APT_DATA, ROW(B87)-13, 2*$A$12-1)</f>
        <v>0.10430962571149971</v>
      </c>
      <c r="C87" s="11" cm="1">
        <f t="array" ref="C87">INDEX(APT_DATA, ROW(C87)-13, 2*$A$12)</f>
        <v>7.7528348873756148E-2</v>
      </c>
      <c r="D87" s="12">
        <f t="shared" si="1"/>
        <v>3.8101886246539429E-2</v>
      </c>
      <c r="E87" s="12">
        <f t="shared" si="2"/>
        <v>1.0384696954261141E-2</v>
      </c>
      <c r="F87" s="13">
        <v>6.620773946496028E-2</v>
      </c>
      <c r="G87" s="13">
        <v>6.7143651919495007E-2</v>
      </c>
      <c r="H87" s="14">
        <v>0.10430962571149971</v>
      </c>
      <c r="I87" s="14">
        <v>7.7528348873756148E-2</v>
      </c>
      <c r="J87" s="14">
        <v>-3.5539591792598246E-3</v>
      </c>
      <c r="K87" s="14">
        <v>-3.6542890483446389E-3</v>
      </c>
      <c r="L87" s="14">
        <v>0.10555934895797137</v>
      </c>
      <c r="M87" s="14">
        <v>0.1118949719134581</v>
      </c>
      <c r="N87" s="14">
        <v>5.326403150378578E-3</v>
      </c>
      <c r="O87" s="14">
        <v>2.7081010605197076E-2</v>
      </c>
      <c r="P87" s="14">
        <v>5.6191820605982823E-2</v>
      </c>
      <c r="Q87" s="14">
        <v>4.7462410521546428E-2</v>
      </c>
      <c r="R87" s="14">
        <v>3.8125437739473744E-2</v>
      </c>
      <c r="S87" s="14">
        <v>2.2335194930831692E-2</v>
      </c>
      <c r="T87" s="14">
        <v>4.4740970070489938E-2</v>
      </c>
      <c r="U87" s="14">
        <v>3.3872400132992864E-2</v>
      </c>
      <c r="V87" s="6"/>
      <c r="W87" s="6"/>
      <c r="X87" s="6"/>
      <c r="Y87" s="8"/>
      <c r="Z87" s="44"/>
      <c r="AA87" s="44"/>
      <c r="AB87" s="44"/>
      <c r="AC87" s="44"/>
      <c r="AD87" s="44"/>
      <c r="AE87" s="44"/>
      <c r="AF87" s="44"/>
    </row>
    <row r="88" spans="1:32">
      <c r="A88" s="10">
        <v>38776</v>
      </c>
      <c r="B88" s="11" cm="1">
        <f t="array" ref="B88">INDEX(APT_DATA, ROW(B88)-13, 2*$A$12-1)</f>
        <v>0.10510743202021211</v>
      </c>
      <c r="C88" s="11" cm="1">
        <f t="array" ref="C88">INDEX(APT_DATA, ROW(C88)-13, 2*$A$12)</f>
        <v>8.4777665303589655E-2</v>
      </c>
      <c r="D88" s="12">
        <f t="shared" si="1"/>
        <v>3.8036270184601095E-2</v>
      </c>
      <c r="E88" s="12">
        <f t="shared" si="2"/>
        <v>1.5954224838913511E-2</v>
      </c>
      <c r="F88" s="13">
        <v>6.7071161835611015E-2</v>
      </c>
      <c r="G88" s="13">
        <v>6.8823440464676144E-2</v>
      </c>
      <c r="H88" s="14">
        <v>0.10510743202021211</v>
      </c>
      <c r="I88" s="14">
        <v>8.4777665303589655E-2</v>
      </c>
      <c r="J88" s="14">
        <v>-1.6759905967109745E-3</v>
      </c>
      <c r="K88" s="14">
        <v>2.5330013003510565E-4</v>
      </c>
      <c r="L88" s="14">
        <v>0.10580936647080308</v>
      </c>
      <c r="M88" s="14">
        <v>0.11145811035316711</v>
      </c>
      <c r="N88" s="14">
        <v>6.0691365017944143E-3</v>
      </c>
      <c r="O88" s="14">
        <v>3.2972747394511837E-2</v>
      </c>
      <c r="P88" s="14">
        <v>5.7395781216980302E-2</v>
      </c>
      <c r="Q88" s="14">
        <v>4.747074449117461E-2</v>
      </c>
      <c r="R88" s="14">
        <v>3.5352844461188582E-2</v>
      </c>
      <c r="S88" s="14">
        <v>1.5102460431297038E-2</v>
      </c>
      <c r="T88" s="14">
        <v>4.7090127804180648E-2</v>
      </c>
      <c r="U88" s="14">
        <v>3.6779804181905851E-2</v>
      </c>
      <c r="V88" s="6"/>
      <c r="W88" s="6"/>
      <c r="X88" s="6"/>
      <c r="Y88" s="8"/>
      <c r="Z88" s="44"/>
      <c r="AA88" s="44"/>
      <c r="AB88" s="44"/>
      <c r="AC88" s="44"/>
      <c r="AD88" s="44"/>
      <c r="AE88" s="44"/>
      <c r="AF88" s="44"/>
    </row>
    <row r="89" spans="1:32">
      <c r="A89" s="10">
        <v>38807</v>
      </c>
      <c r="B89" s="11" cm="1">
        <f t="array" ref="B89">INDEX(APT_DATA, ROW(B89)-13, 2*$A$12-1)</f>
        <v>0.11898305846477952</v>
      </c>
      <c r="C89" s="11" cm="1">
        <f t="array" ref="C89">INDEX(APT_DATA, ROW(C89)-13, 2*$A$12)</f>
        <v>9.7823686581242963E-2</v>
      </c>
      <c r="D89" s="12">
        <f t="shared" si="1"/>
        <v>4.9408677642490906E-2</v>
      </c>
      <c r="E89" s="12">
        <f t="shared" si="2"/>
        <v>2.681415121651165E-2</v>
      </c>
      <c r="F89" s="13">
        <v>6.9574380822288617E-2</v>
      </c>
      <c r="G89" s="13">
        <v>7.1009535364731313E-2</v>
      </c>
      <c r="H89" s="14">
        <v>0.11898305846477952</v>
      </c>
      <c r="I89" s="14">
        <v>9.7823686581242963E-2</v>
      </c>
      <c r="J89" s="14">
        <v>-9.2707049718476764E-4</v>
      </c>
      <c r="K89" s="14">
        <v>4.0197597684417108E-3</v>
      </c>
      <c r="L89" s="14">
        <v>0.10431220098765959</v>
      </c>
      <c r="M89" s="14">
        <v>0.11060050529145959</v>
      </c>
      <c r="N89" s="14">
        <v>4.8409503406758869E-3</v>
      </c>
      <c r="O89" s="14">
        <v>3.3812014997654849E-2</v>
      </c>
      <c r="P89" s="14">
        <v>5.4509489628506991E-2</v>
      </c>
      <c r="Q89" s="14">
        <v>4.9193527842516849E-2</v>
      </c>
      <c r="R89" s="14">
        <v>2.1774336179752884E-2</v>
      </c>
      <c r="S89" s="14">
        <v>3.880118165071611E-3</v>
      </c>
      <c r="T89" s="14">
        <v>4.7355164757427515E-2</v>
      </c>
      <c r="U89" s="14">
        <v>4.2854483161347545E-2</v>
      </c>
      <c r="V89" s="6"/>
      <c r="W89" s="6"/>
      <c r="X89" s="6"/>
      <c r="Y89" s="8"/>
      <c r="Z89" s="44"/>
      <c r="AA89" s="44"/>
      <c r="AB89" s="44"/>
      <c r="AC89" s="44"/>
      <c r="AD89" s="44"/>
      <c r="AE89" s="44"/>
      <c r="AF89" s="44"/>
    </row>
    <row r="90" spans="1:32">
      <c r="A90" s="10">
        <v>38837</v>
      </c>
      <c r="B90" s="11" cm="1">
        <f t="array" ref="B90">INDEX(APT_DATA, ROW(B90)-13, 2*$A$12-1)</f>
        <v>0.13108886776678741</v>
      </c>
      <c r="C90" s="11" cm="1">
        <f t="array" ref="C90">INDEX(APT_DATA, ROW(C90)-13, 2*$A$12)</f>
        <v>0.10654045654660571</v>
      </c>
      <c r="D90" s="12">
        <f t="shared" si="1"/>
        <v>5.858620304435469E-2</v>
      </c>
      <c r="E90" s="12">
        <f t="shared" si="2"/>
        <v>3.4834213416730986E-2</v>
      </c>
      <c r="F90" s="13">
        <v>7.2502664722432719E-2</v>
      </c>
      <c r="G90" s="13">
        <v>7.1706243129874725E-2</v>
      </c>
      <c r="H90" s="14">
        <v>0.13108886776678741</v>
      </c>
      <c r="I90" s="14">
        <v>0.10654045654660571</v>
      </c>
      <c r="J90" s="14">
        <v>-4.4619379269439374E-3</v>
      </c>
      <c r="K90" s="14">
        <v>2.2629238018867515E-3</v>
      </c>
      <c r="L90" s="14">
        <v>9.5794210189739104E-2</v>
      </c>
      <c r="M90" s="14">
        <v>0.10712294820034507</v>
      </c>
      <c r="N90" s="14">
        <v>7.0389635687029273E-3</v>
      </c>
      <c r="O90" s="14">
        <v>3.7890085778577554E-2</v>
      </c>
      <c r="P90" s="14">
        <v>5.2547616520028928E-2</v>
      </c>
      <c r="Q90" s="14">
        <v>4.94683274142933E-2</v>
      </c>
      <c r="R90" s="14">
        <v>7.8898073326294504E-3</v>
      </c>
      <c r="S90" s="14">
        <v>-2.5174999582949775E-3</v>
      </c>
      <c r="T90" s="14">
        <v>5.048752703565218E-2</v>
      </c>
      <c r="U90" s="14">
        <v>5.4918232404424616E-2</v>
      </c>
      <c r="V90" s="6"/>
      <c r="W90" s="6"/>
      <c r="X90" s="6"/>
      <c r="Y90" s="8"/>
      <c r="Z90" s="44"/>
      <c r="AA90" s="44"/>
      <c r="AB90" s="44"/>
      <c r="AC90" s="44"/>
      <c r="AD90" s="44"/>
      <c r="AE90" s="44"/>
      <c r="AF90" s="44"/>
    </row>
    <row r="91" spans="1:32">
      <c r="A91" s="10">
        <v>38868</v>
      </c>
      <c r="B91" s="11" cm="1">
        <f t="array" ref="B91">INDEX(APT_DATA, ROW(B91)-13, 2*$A$12-1)</f>
        <v>0.1426374354596196</v>
      </c>
      <c r="C91" s="11" cm="1">
        <f t="array" ref="C91">INDEX(APT_DATA, ROW(C91)-13, 2*$A$12)</f>
        <v>0.11276903900816415</v>
      </c>
      <c r="D91" s="12">
        <f t="shared" si="1"/>
        <v>6.537191882086657E-2</v>
      </c>
      <c r="E91" s="12">
        <f t="shared" si="2"/>
        <v>3.973317703384649E-2</v>
      </c>
      <c r="F91" s="13">
        <v>7.7265516638753029E-2</v>
      </c>
      <c r="G91" s="13">
        <v>7.3035861974317662E-2</v>
      </c>
      <c r="H91" s="14">
        <v>0.1426374354596196</v>
      </c>
      <c r="I91" s="14">
        <v>0.11276903900816415</v>
      </c>
      <c r="J91" s="14">
        <v>-6.3628492753829979E-3</v>
      </c>
      <c r="K91" s="14">
        <v>1.0976163569751396E-3</v>
      </c>
      <c r="L91" s="14">
        <v>8.3640134299683311E-2</v>
      </c>
      <c r="M91" s="14">
        <v>9.5919907771158108E-2</v>
      </c>
      <c r="N91" s="14">
        <v>1.0136476509233328E-2</v>
      </c>
      <c r="O91" s="14">
        <v>4.4026413586183644E-2</v>
      </c>
      <c r="P91" s="14">
        <v>4.9252364674344573E-2</v>
      </c>
      <c r="Q91" s="14">
        <v>4.5847735508489418E-2</v>
      </c>
      <c r="R91" s="14">
        <v>-2.6209147327870275E-3</v>
      </c>
      <c r="S91" s="14">
        <v>-7.2825115886576697E-3</v>
      </c>
      <c r="T91" s="14">
        <v>6.1491897431792175E-2</v>
      </c>
      <c r="U91" s="14">
        <v>6.6474310049065677E-2</v>
      </c>
      <c r="V91" s="6"/>
      <c r="W91" s="6"/>
      <c r="X91" s="6"/>
      <c r="Y91" s="8"/>
      <c r="Z91" s="44"/>
      <c r="AA91" s="44"/>
      <c r="AB91" s="44"/>
      <c r="AC91" s="44"/>
      <c r="AD91" s="44"/>
      <c r="AE91" s="44"/>
      <c r="AF91" s="44"/>
    </row>
    <row r="92" spans="1:32">
      <c r="A92" s="10">
        <v>38898</v>
      </c>
      <c r="B92" s="11" cm="1">
        <f t="array" ref="B92">INDEX(APT_DATA, ROW(B92)-13, 2*$A$12-1)</f>
        <v>0.12513612909156135</v>
      </c>
      <c r="C92" s="11" cm="1">
        <f t="array" ref="C92">INDEX(APT_DATA, ROW(C92)-13, 2*$A$12)</f>
        <v>0.11034496430205754</v>
      </c>
      <c r="D92" s="12">
        <f t="shared" si="1"/>
        <v>5.5262471873540386E-2</v>
      </c>
      <c r="E92" s="12">
        <f t="shared" si="2"/>
        <v>4.0327111863624587E-2</v>
      </c>
      <c r="F92" s="13">
        <v>6.9873657218020968E-2</v>
      </c>
      <c r="G92" s="13">
        <v>7.0017852438432948E-2</v>
      </c>
      <c r="H92" s="14">
        <v>0.12513612909156135</v>
      </c>
      <c r="I92" s="14">
        <v>0.11034496430205754</v>
      </c>
      <c r="J92" s="14">
        <v>-6.8740703963974248E-3</v>
      </c>
      <c r="K92" s="14">
        <v>1.3756240909612583E-3</v>
      </c>
      <c r="L92" s="14">
        <v>6.9827160179572356E-2</v>
      </c>
      <c r="M92" s="14">
        <v>8.3401450952227396E-2</v>
      </c>
      <c r="N92" s="14">
        <v>1.2651206124544734E-2</v>
      </c>
      <c r="O92" s="14">
        <v>4.7890112813169461E-2</v>
      </c>
      <c r="P92" s="14">
        <v>5.0768195588970721E-2</v>
      </c>
      <c r="Q92" s="14">
        <v>4.6948006155808297E-2</v>
      </c>
      <c r="R92" s="14">
        <v>-1.5368234470296782E-2</v>
      </c>
      <c r="S92" s="14">
        <v>-1.0122741655794409E-2</v>
      </c>
      <c r="T92" s="14">
        <v>6.4411463974549887E-2</v>
      </c>
      <c r="U92" s="14">
        <v>7.2617024683272469E-2</v>
      </c>
      <c r="V92" s="6"/>
      <c r="W92" s="6"/>
      <c r="X92" s="6"/>
      <c r="Y92" s="8"/>
      <c r="Z92" s="44"/>
      <c r="AA92" s="44"/>
      <c r="AB92" s="44"/>
      <c r="AC92" s="44"/>
      <c r="AD92" s="44"/>
      <c r="AE92" s="44"/>
      <c r="AF92" s="44"/>
    </row>
    <row r="93" spans="1:32">
      <c r="A93" s="10">
        <v>38929</v>
      </c>
      <c r="B93" s="11" cm="1">
        <f t="array" ref="B93">INDEX(APT_DATA, ROW(B93)-13, 2*$A$12-1)</f>
        <v>0.10674855275782313</v>
      </c>
      <c r="C93" s="11" cm="1">
        <f t="array" ref="C93">INDEX(APT_DATA, ROW(C93)-13, 2*$A$12)</f>
        <v>0.10868805677052151</v>
      </c>
      <c r="D93" s="12">
        <f t="shared" si="1"/>
        <v>4.6458051123504651E-2</v>
      </c>
      <c r="E93" s="12">
        <f t="shared" si="2"/>
        <v>4.128607197994949E-2</v>
      </c>
      <c r="F93" s="13">
        <v>6.0290501634318483E-2</v>
      </c>
      <c r="G93" s="13">
        <v>6.7401984790572023E-2</v>
      </c>
      <c r="H93" s="14">
        <v>0.10674855275782313</v>
      </c>
      <c r="I93" s="14">
        <v>0.10868805677052151</v>
      </c>
      <c r="J93" s="14">
        <v>-9.5100112346807597E-3</v>
      </c>
      <c r="K93" s="14">
        <v>1.4381621348900087E-3</v>
      </c>
      <c r="L93" s="14">
        <v>5.695585168980144E-2</v>
      </c>
      <c r="M93" s="14">
        <v>7.3674413507172076E-2</v>
      </c>
      <c r="N93" s="14">
        <v>1.4452048912539484E-2</v>
      </c>
      <c r="O93" s="14">
        <v>4.8263829894758858E-2</v>
      </c>
      <c r="P93" s="14">
        <v>4.7904808773518326E-2</v>
      </c>
      <c r="Q93" s="14">
        <v>4.6091688939888575E-2</v>
      </c>
      <c r="R93" s="14">
        <v>-2.0732252426607256E-2</v>
      </c>
      <c r="S93" s="14">
        <v>-1.0354350406316604E-2</v>
      </c>
      <c r="T93" s="14">
        <v>6.2036679682262008E-2</v>
      </c>
      <c r="U93" s="14">
        <v>7.1111903715832314E-2</v>
      </c>
      <c r="V93" s="6"/>
      <c r="W93" s="6"/>
      <c r="X93" s="6"/>
      <c r="Y93" s="8"/>
      <c r="Z93" s="44"/>
      <c r="AA93" s="44"/>
      <c r="AB93" s="44"/>
      <c r="AC93" s="44"/>
      <c r="AD93" s="44"/>
      <c r="AE93" s="44"/>
      <c r="AF93" s="44"/>
    </row>
    <row r="94" spans="1:32">
      <c r="A94" s="10">
        <v>38960</v>
      </c>
      <c r="B94" s="11" cm="1">
        <f t="array" ref="B94">INDEX(APT_DATA, ROW(B94)-13, 2*$A$12-1)</f>
        <v>0.10464242326273054</v>
      </c>
      <c r="C94" s="11" cm="1">
        <f t="array" ref="C94">INDEX(APT_DATA, ROW(C94)-13, 2*$A$12)</f>
        <v>0.10583378109953179</v>
      </c>
      <c r="D94" s="12">
        <f t="shared" si="1"/>
        <v>4.6942121242737667E-2</v>
      </c>
      <c r="E94" s="12">
        <f t="shared" si="2"/>
        <v>4.0622178606450232E-2</v>
      </c>
      <c r="F94" s="13">
        <v>5.7700302019992877E-2</v>
      </c>
      <c r="G94" s="13">
        <v>6.5211602493081555E-2</v>
      </c>
      <c r="H94" s="14">
        <v>0.10464242326273054</v>
      </c>
      <c r="I94" s="14">
        <v>0.10583378109953179</v>
      </c>
      <c r="J94" s="14">
        <v>-1.0132045503870257E-2</v>
      </c>
      <c r="K94" s="14">
        <v>3.0197515290302235E-3</v>
      </c>
      <c r="L94" s="14">
        <v>4.3036306107124167E-2</v>
      </c>
      <c r="M94" s="14">
        <v>5.9736679202036846E-2</v>
      </c>
      <c r="N94" s="14">
        <v>1.6904834845771655E-2</v>
      </c>
      <c r="O94" s="14">
        <v>5.3054552347548745E-2</v>
      </c>
      <c r="P94" s="14">
        <v>3.8938934085012145E-2</v>
      </c>
      <c r="Q94" s="14">
        <v>4.3768338066875856E-2</v>
      </c>
      <c r="R94" s="14">
        <v>-2.3400345497957109E-2</v>
      </c>
      <c r="S94" s="14">
        <v>-1.1903499025455178E-2</v>
      </c>
      <c r="T94" s="14">
        <v>6.2776416211642205E-2</v>
      </c>
      <c r="U94" s="14">
        <v>6.9545796612056288E-2</v>
      </c>
      <c r="V94" s="6"/>
      <c r="W94" s="6"/>
      <c r="X94" s="6"/>
      <c r="Y94" s="8"/>
      <c r="Z94" s="44"/>
      <c r="AA94" s="44"/>
      <c r="AB94" s="44"/>
      <c r="AC94" s="44"/>
      <c r="AD94" s="44"/>
      <c r="AE94" s="44"/>
      <c r="AF94" s="44"/>
    </row>
    <row r="95" spans="1:32">
      <c r="A95" s="10">
        <v>38990</v>
      </c>
      <c r="B95" s="11" cm="1">
        <f t="array" ref="B95">INDEX(APT_DATA, ROW(B95)-13, 2*$A$12-1)</f>
        <v>0.10950729164060391</v>
      </c>
      <c r="C95" s="11" cm="1">
        <f t="array" ref="C95">INDEX(APT_DATA, ROW(C95)-13, 2*$A$12)</f>
        <v>0.10011368225058592</v>
      </c>
      <c r="D95" s="12">
        <f t="shared" si="1"/>
        <v>4.9504027319670296E-2</v>
      </c>
      <c r="E95" s="12">
        <f t="shared" si="2"/>
        <v>3.7705238863451562E-2</v>
      </c>
      <c r="F95" s="13">
        <v>6.0003264320933614E-2</v>
      </c>
      <c r="G95" s="13">
        <v>6.240844338713436E-2</v>
      </c>
      <c r="H95" s="14">
        <v>0.10950729164060391</v>
      </c>
      <c r="I95" s="14">
        <v>0.10011368225058592</v>
      </c>
      <c r="J95" s="14">
        <v>-1.1359685724909974E-2</v>
      </c>
      <c r="K95" s="14">
        <v>3.517008713843417E-3</v>
      </c>
      <c r="L95" s="14">
        <v>3.2940253663986896E-2</v>
      </c>
      <c r="M95" s="14">
        <v>5.3929963643968293E-2</v>
      </c>
      <c r="N95" s="14">
        <v>2.4149925441080411E-2</v>
      </c>
      <c r="O95" s="14">
        <v>5.6743926281648482E-2</v>
      </c>
      <c r="P95" s="14">
        <v>3.5390063880030631E-2</v>
      </c>
      <c r="Q95" s="14">
        <v>4.2347518135658291E-2</v>
      </c>
      <c r="R95" s="14">
        <v>-2.7743950733985279E-2</v>
      </c>
      <c r="S95" s="14">
        <v>-1.4127816920153857E-2</v>
      </c>
      <c r="T95" s="14">
        <v>6.9177096114874992E-2</v>
      </c>
      <c r="U95" s="14">
        <v>7.0235475556099436E-2</v>
      </c>
      <c r="V95" s="6"/>
      <c r="W95" s="6"/>
      <c r="X95" s="6"/>
      <c r="Y95" s="8"/>
      <c r="Z95" s="44"/>
      <c r="AA95" s="44"/>
      <c r="AB95" s="44"/>
      <c r="AC95" s="44"/>
      <c r="AD95" s="44"/>
      <c r="AE95" s="44"/>
      <c r="AF95" s="44"/>
    </row>
    <row r="96" spans="1:32">
      <c r="A96" s="10">
        <v>39021</v>
      </c>
      <c r="B96" s="11" cm="1">
        <f t="array" ref="B96">INDEX(APT_DATA, ROW(B96)-13, 2*$A$12-1)</f>
        <v>0.13599338460543708</v>
      </c>
      <c r="C96" s="11" cm="1">
        <f t="array" ref="C96">INDEX(APT_DATA, ROW(C96)-13, 2*$A$12)</f>
        <v>0.1018614147827972</v>
      </c>
      <c r="D96" s="12">
        <f t="shared" si="1"/>
        <v>5.9853310890826572E-2</v>
      </c>
      <c r="E96" s="12">
        <f t="shared" si="2"/>
        <v>3.731647149578099E-2</v>
      </c>
      <c r="F96" s="13">
        <v>7.6140073714610512E-2</v>
      </c>
      <c r="G96" s="13">
        <v>6.454494328701621E-2</v>
      </c>
      <c r="H96" s="14">
        <v>0.13599338460543708</v>
      </c>
      <c r="I96" s="14">
        <v>0.1018614147827972</v>
      </c>
      <c r="J96" s="14">
        <v>-1.0467941619958676E-2</v>
      </c>
      <c r="K96" s="14">
        <v>4.7887054263904272E-3</v>
      </c>
      <c r="L96" s="14">
        <v>2.5835764777106585E-2</v>
      </c>
      <c r="M96" s="14">
        <v>3.7655510445820717E-2</v>
      </c>
      <c r="N96" s="14">
        <v>3.8796454549986592E-2</v>
      </c>
      <c r="O96" s="14">
        <v>6.7957509453765219E-2</v>
      </c>
      <c r="P96" s="14">
        <v>3.7084757113440503E-2</v>
      </c>
      <c r="Q96" s="14">
        <v>4.2633242233039548E-2</v>
      </c>
      <c r="R96" s="14">
        <v>-2.1417246665149881E-2</v>
      </c>
      <c r="S96" s="14">
        <v>-1.4139920577506793E-2</v>
      </c>
      <c r="T96" s="14">
        <v>9.1132765879811561E-2</v>
      </c>
      <c r="U96" s="14">
        <v>8.7133483343880158E-2</v>
      </c>
      <c r="V96" s="6"/>
      <c r="W96" s="6"/>
      <c r="X96" s="6"/>
      <c r="Y96" s="8"/>
      <c r="Z96" s="44"/>
      <c r="AA96" s="44"/>
      <c r="AB96" s="44"/>
      <c r="AC96" s="44"/>
      <c r="AD96" s="44"/>
      <c r="AE96" s="44"/>
      <c r="AF96" s="44"/>
    </row>
    <row r="97" spans="1:32">
      <c r="A97" s="10">
        <v>39051</v>
      </c>
      <c r="B97" s="11" cm="1">
        <f t="array" ref="B97">INDEX(APT_DATA, ROW(B97)-13, 2*$A$12-1)</f>
        <v>0.20379442330732567</v>
      </c>
      <c r="C97" s="11" cm="1">
        <f t="array" ref="C97">INDEX(APT_DATA, ROW(C97)-13, 2*$A$12)</f>
        <v>0.11314299121232474</v>
      </c>
      <c r="D97" s="12">
        <f t="shared" si="1"/>
        <v>8.6917208956177161E-2</v>
      </c>
      <c r="E97" s="12">
        <f t="shared" si="2"/>
        <v>4.0960697006761304E-2</v>
      </c>
      <c r="F97" s="13">
        <v>0.11687721435114851</v>
      </c>
      <c r="G97" s="13">
        <v>7.2182294205563435E-2</v>
      </c>
      <c r="H97" s="14">
        <v>0.20379442330732567</v>
      </c>
      <c r="I97" s="14">
        <v>0.11314299121232474</v>
      </c>
      <c r="J97" s="14">
        <v>-8.7089196960133952E-3</v>
      </c>
      <c r="K97" s="14">
        <v>5.1106582255402433E-3</v>
      </c>
      <c r="L97" s="14">
        <v>1.9390238296810303E-2</v>
      </c>
      <c r="M97" s="14">
        <v>3.0618732748900257E-2</v>
      </c>
      <c r="N97" s="14">
        <v>8.0824524524738539E-2</v>
      </c>
      <c r="O97" s="14">
        <v>8.4394361643040927E-2</v>
      </c>
      <c r="P97" s="14">
        <v>3.7343866020849603E-2</v>
      </c>
      <c r="Q97" s="14">
        <v>3.9104077702654783E-2</v>
      </c>
      <c r="R97" s="14">
        <v>-1.5119398386718164E-2</v>
      </c>
      <c r="S97" s="14">
        <v>-6.4175522905326465E-3</v>
      </c>
      <c r="T97" s="14">
        <v>0.12883044074697891</v>
      </c>
      <c r="U97" s="14">
        <v>0.11821179506524193</v>
      </c>
      <c r="V97" s="6"/>
      <c r="W97" s="6"/>
      <c r="X97" s="6"/>
      <c r="Y97" s="8"/>
      <c r="Z97" s="44"/>
      <c r="AA97" s="44"/>
      <c r="AB97" s="44"/>
      <c r="AC97" s="44"/>
      <c r="AD97" s="44"/>
      <c r="AE97" s="44"/>
      <c r="AF97" s="44"/>
    </row>
    <row r="98" spans="1:32">
      <c r="A98" s="10">
        <v>39082</v>
      </c>
      <c r="B98" s="11" cm="1">
        <f t="array" ref="B98">INDEX(APT_DATA, ROW(B98)-13, 2*$A$12-1)</f>
        <v>0.24114251805264453</v>
      </c>
      <c r="C98" s="11" cm="1">
        <f t="array" ref="C98">INDEX(APT_DATA, ROW(C98)-13, 2*$A$12)</f>
        <v>0.11479147275170787</v>
      </c>
      <c r="D98" s="12">
        <f t="shared" si="1"/>
        <v>0.10363977485893661</v>
      </c>
      <c r="E98" s="12">
        <f t="shared" si="2"/>
        <v>3.8528898203933792E-2</v>
      </c>
      <c r="F98" s="13">
        <v>0.13750274319370792</v>
      </c>
      <c r="G98" s="13">
        <v>7.6262574547774076E-2</v>
      </c>
      <c r="H98" s="14">
        <v>0.24114251805264453</v>
      </c>
      <c r="I98" s="14">
        <v>0.11479147275170787</v>
      </c>
      <c r="J98" s="14">
        <v>-7.0109985827767618E-3</v>
      </c>
      <c r="K98" s="14">
        <v>7.8383160322430534E-3</v>
      </c>
      <c r="L98" s="14">
        <v>1.2171413918921514E-2</v>
      </c>
      <c r="M98" s="14">
        <v>2.5025389165628686E-2</v>
      </c>
      <c r="N98" s="14">
        <v>0.12203203315934319</v>
      </c>
      <c r="O98" s="14">
        <v>9.8998277172855254E-2</v>
      </c>
      <c r="P98" s="14">
        <v>3.6949370607391785E-2</v>
      </c>
      <c r="Q98" s="14">
        <v>3.6588217259439171E-2</v>
      </c>
      <c r="R98" s="14">
        <v>-2.0078223695910946E-2</v>
      </c>
      <c r="S98" s="14">
        <v>-3.248543591252484E-3</v>
      </c>
      <c r="T98" s="14">
        <v>0.1474270238358224</v>
      </c>
      <c r="U98" s="14">
        <v>0.1341124697057281</v>
      </c>
      <c r="V98" s="6"/>
      <c r="W98" s="6"/>
      <c r="X98" s="6"/>
      <c r="Y98" s="8"/>
      <c r="Z98" s="44"/>
      <c r="AA98" s="44"/>
      <c r="AB98" s="44"/>
      <c r="AC98" s="44"/>
      <c r="AD98" s="44"/>
      <c r="AE98" s="44"/>
      <c r="AF98" s="44"/>
    </row>
    <row r="99" spans="1:32">
      <c r="A99" s="10">
        <v>39113</v>
      </c>
      <c r="B99" s="11" cm="1">
        <f t="array" ref="B99">INDEX(APT_DATA, ROW(B99)-13, 2*$A$12-1)</f>
        <v>0.25139194135973919</v>
      </c>
      <c r="C99" s="11" cm="1">
        <f t="array" ref="C99">INDEX(APT_DATA, ROW(C99)-13, 2*$A$12)</f>
        <v>0.11252558048290884</v>
      </c>
      <c r="D99" s="12">
        <f t="shared" si="1"/>
        <v>0.10761553743703134</v>
      </c>
      <c r="E99" s="12">
        <f t="shared" si="2"/>
        <v>3.5768350477769495E-2</v>
      </c>
      <c r="F99" s="13">
        <v>0.14377640392270785</v>
      </c>
      <c r="G99" s="13">
        <v>7.6757230005139343E-2</v>
      </c>
      <c r="H99" s="14">
        <v>0.25139194135973919</v>
      </c>
      <c r="I99" s="14">
        <v>0.11252558048290884</v>
      </c>
      <c r="J99" s="14">
        <v>-5.996479500102847E-3</v>
      </c>
      <c r="K99" s="14">
        <v>9.7081400336216372E-3</v>
      </c>
      <c r="L99" s="14">
        <v>5.4842032361737125E-3</v>
      </c>
      <c r="M99" s="14">
        <v>1.7461619608352352E-2</v>
      </c>
      <c r="N99" s="14">
        <v>0.14412946696386619</v>
      </c>
      <c r="O99" s="14">
        <v>0.10372737951959721</v>
      </c>
      <c r="P99" s="14">
        <v>3.1579829646833701E-2</v>
      </c>
      <c r="Q99" s="14">
        <v>3.3019987466264444E-2</v>
      </c>
      <c r="R99" s="14">
        <v>-2.5884119635814384E-2</v>
      </c>
      <c r="S99" s="14">
        <v>2.9338642599212594E-3</v>
      </c>
      <c r="T99" s="14">
        <v>0.15798816181747233</v>
      </c>
      <c r="U99" s="14">
        <v>0.14157509529492307</v>
      </c>
      <c r="V99" s="6"/>
      <c r="W99" s="6"/>
      <c r="X99" s="6"/>
      <c r="Y99" s="8"/>
      <c r="Z99" s="44"/>
      <c r="AA99" s="44"/>
      <c r="AB99" s="44"/>
      <c r="AC99" s="44"/>
      <c r="AD99" s="44"/>
      <c r="AE99" s="44"/>
      <c r="AF99" s="44"/>
    </row>
    <row r="100" spans="1:32">
      <c r="A100" s="10">
        <v>39141</v>
      </c>
      <c r="B100" s="11" cm="1">
        <f t="array" ref="B100">INDEX(APT_DATA, ROW(B100)-13, 2*$A$12-1)</f>
        <v>0.24135830663587199</v>
      </c>
      <c r="C100" s="11" cm="1">
        <f t="array" ref="C100">INDEX(APT_DATA, ROW(C100)-13, 2*$A$12)</f>
        <v>0.10697297207981893</v>
      </c>
      <c r="D100" s="12">
        <f t="shared" ref="D100:D163" si="3">B100-F100</f>
        <v>0.10125237683343857</v>
      </c>
      <c r="E100" s="12">
        <f t="shared" ref="E100:E163" si="4">C100-G100</f>
        <v>3.2864534658700206E-2</v>
      </c>
      <c r="F100" s="13">
        <v>0.14010592980243342</v>
      </c>
      <c r="G100" s="13">
        <v>7.4108437421118722E-2</v>
      </c>
      <c r="H100" s="14">
        <v>0.24135830663587199</v>
      </c>
      <c r="I100" s="14">
        <v>0.10697297207981893</v>
      </c>
      <c r="J100" s="14">
        <v>-6.3667148666582962E-3</v>
      </c>
      <c r="K100" s="14">
        <v>1.1516382883519638E-2</v>
      </c>
      <c r="L100" s="14">
        <v>-6.0895997334731167E-4</v>
      </c>
      <c r="M100" s="14">
        <v>6.5198768197782808E-3</v>
      </c>
      <c r="N100" s="14">
        <v>0.15203148067611783</v>
      </c>
      <c r="O100" s="14">
        <v>0.10392270833752759</v>
      </c>
      <c r="P100" s="14">
        <v>2.6241727868542508E-2</v>
      </c>
      <c r="Q100" s="14">
        <v>2.8702334424829612E-2</v>
      </c>
      <c r="R100" s="14">
        <v>-2.8134932722225559E-2</v>
      </c>
      <c r="S100" s="14">
        <v>8.4295820734465732E-3</v>
      </c>
      <c r="T100" s="14">
        <v>0.16221958617582866</v>
      </c>
      <c r="U100" s="14">
        <v>0.14508231882930955</v>
      </c>
      <c r="V100" s="6"/>
      <c r="W100" s="6"/>
      <c r="X100" s="6"/>
      <c r="Y100" s="8"/>
      <c r="Z100" s="44"/>
      <c r="AA100" s="44"/>
      <c r="AB100" s="44"/>
      <c r="AC100" s="44"/>
      <c r="AD100" s="44"/>
      <c r="AE100" s="44"/>
      <c r="AF100" s="44"/>
    </row>
    <row r="101" spans="1:32">
      <c r="A101" s="10">
        <v>39172</v>
      </c>
      <c r="B101" s="11" cm="1">
        <f t="array" ref="B101">INDEX(APT_DATA, ROW(B101)-13, 2*$A$12-1)</f>
        <v>0.22179720418766591</v>
      </c>
      <c r="C101" s="11" cm="1">
        <f t="array" ref="C101">INDEX(APT_DATA, ROW(C101)-13, 2*$A$12)</f>
        <v>9.748554279849575E-2</v>
      </c>
      <c r="D101" s="12">
        <f t="shared" si="3"/>
        <v>8.9877199945432418E-2</v>
      </c>
      <c r="E101" s="12">
        <f t="shared" si="4"/>
        <v>2.8229086731093034E-2</v>
      </c>
      <c r="F101" s="13">
        <v>0.13192000424223349</v>
      </c>
      <c r="G101" s="13">
        <v>6.9256456067402716E-2</v>
      </c>
      <c r="H101" s="14">
        <v>0.22179720418766591</v>
      </c>
      <c r="I101" s="14">
        <v>9.748554279849575E-2</v>
      </c>
      <c r="J101" s="14">
        <v>-5.8334521237752845E-3</v>
      </c>
      <c r="K101" s="14">
        <v>1.3515048494667781E-2</v>
      </c>
      <c r="L101" s="14">
        <v>-8.3031070523225114E-3</v>
      </c>
      <c r="M101" s="14">
        <v>-3.0240479325741587E-3</v>
      </c>
      <c r="N101" s="14">
        <v>0.15177440045833479</v>
      </c>
      <c r="O101" s="14">
        <v>9.7501799585133497E-2</v>
      </c>
      <c r="P101" s="14">
        <v>2.3164659623285955E-2</v>
      </c>
      <c r="Q101" s="14">
        <v>2.5025086619640424E-2</v>
      </c>
      <c r="R101" s="14">
        <v>-3.126360551220464E-2</v>
      </c>
      <c r="S101" s="14">
        <v>1.0943156827983191E-2</v>
      </c>
      <c r="T101" s="14">
        <v>0.16209145528901758</v>
      </c>
      <c r="U101" s="14">
        <v>0.14023180678392677</v>
      </c>
      <c r="V101" s="6"/>
      <c r="W101" s="6"/>
      <c r="X101" s="6"/>
      <c r="Y101" s="8"/>
      <c r="Z101" s="44"/>
      <c r="AA101" s="44"/>
      <c r="AB101" s="44"/>
      <c r="AC101" s="44"/>
      <c r="AD101" s="44"/>
      <c r="AE101" s="44"/>
      <c r="AF101" s="44"/>
    </row>
    <row r="102" spans="1:32">
      <c r="A102" s="10">
        <v>39202</v>
      </c>
      <c r="B102" s="11" cm="1">
        <f t="array" ref="B102">INDEX(APT_DATA, ROW(B102)-13, 2*$A$12-1)</f>
        <v>0.1946967157907793</v>
      </c>
      <c r="C102" s="11" cm="1">
        <f t="array" ref="C102">INDEX(APT_DATA, ROW(C102)-13, 2*$A$12)</f>
        <v>8.9730412123726566E-2</v>
      </c>
      <c r="D102" s="12">
        <f t="shared" si="3"/>
        <v>7.4757878182063697E-2</v>
      </c>
      <c r="E102" s="12">
        <f t="shared" si="4"/>
        <v>2.4547298746921964E-2</v>
      </c>
      <c r="F102" s="13">
        <v>0.1199388376087156</v>
      </c>
      <c r="G102" s="13">
        <v>6.5183113376804602E-2</v>
      </c>
      <c r="H102" s="14">
        <v>0.1946967157907793</v>
      </c>
      <c r="I102" s="14">
        <v>8.9730412123726566E-2</v>
      </c>
      <c r="J102" s="14">
        <v>-3.9655414646404541E-3</v>
      </c>
      <c r="K102" s="14">
        <v>1.8725740749507613E-2</v>
      </c>
      <c r="L102" s="14">
        <v>-1.606679840885894E-2</v>
      </c>
      <c r="M102" s="14">
        <v>-1.1714519333801188E-2</v>
      </c>
      <c r="N102" s="14">
        <v>0.15131894039862215</v>
      </c>
      <c r="O102" s="14">
        <v>9.5147198850576764E-2</v>
      </c>
      <c r="P102" s="14">
        <v>1.8653951418528214E-2</v>
      </c>
      <c r="Q102" s="14">
        <v>2.120629264115248E-2</v>
      </c>
      <c r="R102" s="14">
        <v>-3.4513548940111383E-2</v>
      </c>
      <c r="S102" s="14">
        <v>1.5310284961234544E-2</v>
      </c>
      <c r="T102" s="14">
        <v>0.15228795542840001</v>
      </c>
      <c r="U102" s="14">
        <v>0.13147745833940294</v>
      </c>
      <c r="V102" s="6"/>
      <c r="W102" s="6"/>
      <c r="X102" s="6"/>
      <c r="Y102" s="8"/>
      <c r="Z102" s="44"/>
      <c r="AA102" s="44"/>
      <c r="AB102" s="44"/>
      <c r="AC102" s="44"/>
      <c r="AD102" s="44"/>
      <c r="AE102" s="44"/>
      <c r="AF102" s="44"/>
    </row>
    <row r="103" spans="1:32">
      <c r="A103" s="10">
        <v>39233</v>
      </c>
      <c r="B103" s="11" cm="1">
        <f t="array" ref="B103">INDEX(APT_DATA, ROW(B103)-13, 2*$A$12-1)</f>
        <v>0.16886102989586305</v>
      </c>
      <c r="C103" s="11" cm="1">
        <f t="array" ref="C103">INDEX(APT_DATA, ROW(C103)-13, 2*$A$12)</f>
        <v>8.2189933961232198E-2</v>
      </c>
      <c r="D103" s="12">
        <f t="shared" si="3"/>
        <v>6.3837802793097032E-2</v>
      </c>
      <c r="E103" s="12">
        <f t="shared" si="4"/>
        <v>2.3112467466334774E-2</v>
      </c>
      <c r="F103" s="13">
        <v>0.10502322710276601</v>
      </c>
      <c r="G103" s="13">
        <v>5.9077466494897424E-2</v>
      </c>
      <c r="H103" s="14">
        <v>0.16886102989586305</v>
      </c>
      <c r="I103" s="14">
        <v>8.2189933961232198E-2</v>
      </c>
      <c r="J103" s="14">
        <v>-2.0063771420261167E-3</v>
      </c>
      <c r="K103" s="14">
        <v>2.2746257938585535E-2</v>
      </c>
      <c r="L103" s="14">
        <v>-2.1863994527026476E-2</v>
      </c>
      <c r="M103" s="14">
        <v>-1.7328335248096072E-2</v>
      </c>
      <c r="N103" s="14">
        <v>0.15227587780361396</v>
      </c>
      <c r="O103" s="14">
        <v>9.0090093384548764E-2</v>
      </c>
      <c r="P103" s="14">
        <v>1.4997680900671995E-2</v>
      </c>
      <c r="Q103" s="14">
        <v>1.9785547028227768E-2</v>
      </c>
      <c r="R103" s="14">
        <v>-3.218143084679892E-2</v>
      </c>
      <c r="S103" s="14">
        <v>1.8345138191083965E-2</v>
      </c>
      <c r="T103" s="14">
        <v>0.13287197304712373</v>
      </c>
      <c r="U103" s="14">
        <v>0.11677952104684297</v>
      </c>
      <c r="V103" s="6"/>
      <c r="W103" s="6"/>
      <c r="X103" s="6"/>
      <c r="Y103" s="8"/>
      <c r="Z103" s="44"/>
      <c r="AA103" s="44"/>
      <c r="AB103" s="44"/>
      <c r="AC103" s="44"/>
      <c r="AD103" s="44"/>
      <c r="AE103" s="44"/>
      <c r="AF103" s="44"/>
    </row>
    <row r="104" spans="1:32">
      <c r="A104" s="10">
        <v>39263</v>
      </c>
      <c r="B104" s="11" cm="1">
        <f t="array" ref="B104">INDEX(APT_DATA, ROW(B104)-13, 2*$A$12-1)</f>
        <v>0.16207359892380091</v>
      </c>
      <c r="C104" s="11" cm="1">
        <f t="array" ref="C104">INDEX(APT_DATA, ROW(C104)-13, 2*$A$12)</f>
        <v>7.9684638828108723E-2</v>
      </c>
      <c r="D104" s="12">
        <f t="shared" si="3"/>
        <v>6.234835955411433E-2</v>
      </c>
      <c r="E104" s="12">
        <f t="shared" si="4"/>
        <v>2.2398221833827447E-2</v>
      </c>
      <c r="F104" s="13">
        <v>9.972523936968658E-2</v>
      </c>
      <c r="G104" s="13">
        <v>5.7286416994281275E-2</v>
      </c>
      <c r="H104" s="14">
        <v>0.16207359892380091</v>
      </c>
      <c r="I104" s="14">
        <v>7.9684638828108723E-2</v>
      </c>
      <c r="J104" s="14">
        <v>9.5226588245900246E-5</v>
      </c>
      <c r="K104" s="14">
        <v>2.7414215381394991E-2</v>
      </c>
      <c r="L104" s="14">
        <v>-2.3618088840210105E-2</v>
      </c>
      <c r="M104" s="14">
        <v>-2.1042495074815371E-2</v>
      </c>
      <c r="N104" s="14">
        <v>0.1577859027759152</v>
      </c>
      <c r="O104" s="14">
        <v>9.0533557669080666E-2</v>
      </c>
      <c r="P104" s="14">
        <v>9.2064965543554589E-3</v>
      </c>
      <c r="Q104" s="14">
        <v>1.625446749422288E-2</v>
      </c>
      <c r="R104" s="14">
        <v>-2.7790733035013004E-2</v>
      </c>
      <c r="S104" s="14">
        <v>2.1272494702285316E-2</v>
      </c>
      <c r="T104" s="14">
        <v>0.12444899461226977</v>
      </c>
      <c r="U104" s="14">
        <v>0.11084182207991966</v>
      </c>
      <c r="V104" s="6"/>
      <c r="W104" s="6"/>
      <c r="X104" s="6"/>
      <c r="Y104" s="8"/>
      <c r="Z104" s="44"/>
      <c r="AA104" s="44"/>
      <c r="AB104" s="44"/>
      <c r="AC104" s="44"/>
      <c r="AD104" s="44"/>
      <c r="AE104" s="44"/>
      <c r="AF104" s="44"/>
    </row>
    <row r="105" spans="1:32">
      <c r="A105" s="10">
        <v>39294</v>
      </c>
      <c r="B105" s="11" cm="1">
        <f t="array" ref="B105">INDEX(APT_DATA, ROW(B105)-13, 2*$A$12-1)</f>
        <v>0.16247629256997453</v>
      </c>
      <c r="C105" s="11" cm="1">
        <f t="array" ref="C105">INDEX(APT_DATA, ROW(C105)-13, 2*$A$12)</f>
        <v>7.836082543572509E-2</v>
      </c>
      <c r="D105" s="12">
        <f t="shared" si="3"/>
        <v>6.3019217929684679E-2</v>
      </c>
      <c r="E105" s="12">
        <f t="shared" si="4"/>
        <v>2.2061416478576179E-2</v>
      </c>
      <c r="F105" s="13">
        <v>9.9457074640289855E-2</v>
      </c>
      <c r="G105" s="13">
        <v>5.6299408957148911E-2</v>
      </c>
      <c r="H105" s="14">
        <v>0.16247629256997453</v>
      </c>
      <c r="I105" s="14">
        <v>7.836082543572509E-2</v>
      </c>
      <c r="J105" s="14">
        <v>2.4265611520113417E-3</v>
      </c>
      <c r="K105" s="14">
        <v>3.1938709588016811E-2</v>
      </c>
      <c r="L105" s="14">
        <v>-2.5151353969321222E-2</v>
      </c>
      <c r="M105" s="14">
        <v>-2.5423876150534208E-2</v>
      </c>
      <c r="N105" s="14">
        <v>0.16763448715764917</v>
      </c>
      <c r="O105" s="14">
        <v>8.9717859450257231E-2</v>
      </c>
      <c r="P105" s="14">
        <v>8.4518938343598471E-3</v>
      </c>
      <c r="Q105" s="14">
        <v>1.6680941425101015E-2</v>
      </c>
      <c r="R105" s="14">
        <v>-2.7578258701476788E-2</v>
      </c>
      <c r="S105" s="14">
        <v>2.3976273319402441E-2</v>
      </c>
      <c r="T105" s="14">
        <v>0.11964031334032543</v>
      </c>
      <c r="U105" s="14">
        <v>0.10697517313912952</v>
      </c>
      <c r="V105" s="6"/>
      <c r="W105" s="6"/>
      <c r="X105" s="6"/>
      <c r="Y105" s="8"/>
      <c r="Z105" s="44"/>
      <c r="AA105" s="44"/>
      <c r="AB105" s="44"/>
      <c r="AC105" s="44"/>
      <c r="AD105" s="44"/>
      <c r="AE105" s="44"/>
      <c r="AF105" s="44"/>
    </row>
    <row r="106" spans="1:32">
      <c r="A106" s="10">
        <v>39325</v>
      </c>
      <c r="B106" s="11" cm="1">
        <f t="array" ref="B106">INDEX(APT_DATA, ROW(B106)-13, 2*$A$12-1)</f>
        <v>0.16194672530101362</v>
      </c>
      <c r="C106" s="11" cm="1">
        <f t="array" ref="C106">INDEX(APT_DATA, ROW(C106)-13, 2*$A$12)</f>
        <v>7.5732854237521963E-2</v>
      </c>
      <c r="D106" s="12">
        <f t="shared" si="3"/>
        <v>6.3275332316769628E-2</v>
      </c>
      <c r="E106" s="12">
        <f t="shared" si="4"/>
        <v>2.0799777332895175E-2</v>
      </c>
      <c r="F106" s="13">
        <v>9.8671392984243989E-2</v>
      </c>
      <c r="G106" s="13">
        <v>5.4933076904626787E-2</v>
      </c>
      <c r="H106" s="14">
        <v>0.16194672530101362</v>
      </c>
      <c r="I106" s="14">
        <v>7.5732854237521963E-2</v>
      </c>
      <c r="J106" s="14">
        <v>2.8674007524474021E-3</v>
      </c>
      <c r="K106" s="14">
        <v>3.3171053935795003E-2</v>
      </c>
      <c r="L106" s="14">
        <v>-2.4922255229159473E-2</v>
      </c>
      <c r="M106" s="14">
        <v>-2.0981348897746388E-2</v>
      </c>
      <c r="N106" s="14">
        <v>0.17287845476988029</v>
      </c>
      <c r="O106" s="14">
        <v>8.6248612202533437E-2</v>
      </c>
      <c r="P106" s="14">
        <v>7.0689398690100269E-3</v>
      </c>
      <c r="Q106" s="14">
        <v>1.572651597778707E-2</v>
      </c>
      <c r="R106" s="14">
        <v>-2.6450336695674759E-2</v>
      </c>
      <c r="S106" s="14">
        <v>2.6949188738749852E-2</v>
      </c>
      <c r="T106" s="14">
        <v>0.11374453058692002</v>
      </c>
      <c r="U106" s="14">
        <v>0.10344787859547355</v>
      </c>
      <c r="V106" s="6"/>
      <c r="W106" s="6"/>
      <c r="X106" s="6"/>
      <c r="Y106" s="8"/>
      <c r="Z106" s="44"/>
      <c r="AA106" s="44"/>
      <c r="AB106" s="44"/>
      <c r="AC106" s="44"/>
      <c r="AD106" s="44"/>
      <c r="AE106" s="44"/>
      <c r="AF106" s="44"/>
    </row>
    <row r="107" spans="1:32">
      <c r="A107" s="10">
        <v>39355</v>
      </c>
      <c r="B107" s="11" cm="1">
        <f t="array" ref="B107">INDEX(APT_DATA, ROW(B107)-13, 2*$A$12-1)</f>
        <v>0.1573726438489842</v>
      </c>
      <c r="C107" s="11" cm="1">
        <f t="array" ref="C107">INDEX(APT_DATA, ROW(C107)-13, 2*$A$12)</f>
        <v>6.3589551593658644E-2</v>
      </c>
      <c r="D107" s="12">
        <f t="shared" si="3"/>
        <v>6.188624731835235E-2</v>
      </c>
      <c r="E107" s="12">
        <f t="shared" si="4"/>
        <v>1.5711963802124362E-2</v>
      </c>
      <c r="F107" s="13">
        <v>9.5486396530631845E-2</v>
      </c>
      <c r="G107" s="13">
        <v>4.7877587791534282E-2</v>
      </c>
      <c r="H107" s="14">
        <v>0.1573726438489842</v>
      </c>
      <c r="I107" s="14">
        <v>6.3589551593658644E-2</v>
      </c>
      <c r="J107" s="14">
        <v>5.7004714446038385E-3</v>
      </c>
      <c r="K107" s="14">
        <v>3.2578578275089809E-2</v>
      </c>
      <c r="L107" s="14">
        <v>-2.5626142910548877E-2</v>
      </c>
      <c r="M107" s="14">
        <v>-2.4167904793337747E-2</v>
      </c>
      <c r="N107" s="14">
        <v>0.17352744614572346</v>
      </c>
      <c r="O107" s="14">
        <v>7.5601955675283161E-2</v>
      </c>
      <c r="P107" s="14">
        <v>5.7741561961850429E-3</v>
      </c>
      <c r="Q107" s="14">
        <v>1.412557053459107E-2</v>
      </c>
      <c r="R107" s="14">
        <v>-2.1984632360579126E-2</v>
      </c>
      <c r="S107" s="14">
        <v>2.825984034629947E-2</v>
      </c>
      <c r="T107" s="14">
        <v>0.10165398036454887</v>
      </c>
      <c r="U107" s="14">
        <v>9.394800020759364E-2</v>
      </c>
      <c r="V107" s="6"/>
      <c r="W107" s="6"/>
      <c r="X107" s="6"/>
      <c r="Y107" s="8"/>
      <c r="Z107" s="44"/>
      <c r="AA107" s="44"/>
      <c r="AB107" s="44"/>
      <c r="AC107" s="44"/>
      <c r="AD107" s="44"/>
      <c r="AE107" s="44"/>
      <c r="AF107" s="44"/>
    </row>
    <row r="108" spans="1:32">
      <c r="A108" s="10">
        <v>39386</v>
      </c>
      <c r="B108" s="11" cm="1">
        <f t="array" ref="B108">INDEX(APT_DATA, ROW(B108)-13, 2*$A$12-1)</f>
        <v>0.13532014394826186</v>
      </c>
      <c r="C108" s="11" cm="1">
        <f t="array" ref="C108">INDEX(APT_DATA, ROW(C108)-13, 2*$A$12)</f>
        <v>4.6923264852047675E-2</v>
      </c>
      <c r="D108" s="12">
        <f t="shared" si="3"/>
        <v>5.4521601720041613E-2</v>
      </c>
      <c r="E108" s="12">
        <f t="shared" si="4"/>
        <v>1.0063268435167805E-2</v>
      </c>
      <c r="F108" s="13">
        <v>8.0798542228220249E-2</v>
      </c>
      <c r="G108" s="13">
        <v>3.685999641687987E-2</v>
      </c>
      <c r="H108" s="14">
        <v>0.13532014394826186</v>
      </c>
      <c r="I108" s="14">
        <v>4.6923264852047675E-2</v>
      </c>
      <c r="J108" s="14">
        <v>6.728385704416695E-3</v>
      </c>
      <c r="K108" s="14">
        <v>2.7905477827179892E-2</v>
      </c>
      <c r="L108" s="14">
        <v>-2.6632042392400468E-2</v>
      </c>
      <c r="M108" s="14">
        <v>-2.3049100711747372E-2</v>
      </c>
      <c r="N108" s="14">
        <v>0.168644441379876</v>
      </c>
      <c r="O108" s="14">
        <v>6.0833641952905637E-2</v>
      </c>
      <c r="P108" s="14">
        <v>3.3446047747678342E-3</v>
      </c>
      <c r="Q108" s="14">
        <v>1.1254609639723023E-2</v>
      </c>
      <c r="R108" s="14">
        <v>-2.1249568523788231E-2</v>
      </c>
      <c r="S108" s="14">
        <v>2.8969517517369203E-2</v>
      </c>
      <c r="T108" s="14">
        <v>7.8008157603790096E-2</v>
      </c>
      <c r="U108" s="14">
        <v>7.6098385468671648E-2</v>
      </c>
      <c r="V108" s="6"/>
      <c r="W108" s="6"/>
      <c r="X108" s="6"/>
      <c r="Y108" s="8"/>
      <c r="Z108" s="44"/>
      <c r="AA108" s="44"/>
      <c r="AB108" s="44"/>
      <c r="AC108" s="44"/>
      <c r="AD108" s="44"/>
      <c r="AE108" s="44"/>
      <c r="AF108" s="44"/>
    </row>
    <row r="109" spans="1:32">
      <c r="A109" s="10">
        <v>39416</v>
      </c>
      <c r="B109" s="11" cm="1">
        <f t="array" ref="B109">INDEX(APT_DATA, ROW(B109)-13, 2*$A$12-1)</f>
        <v>7.2146660777384852E-2</v>
      </c>
      <c r="C109" s="11" cm="1">
        <f t="array" ref="C109">INDEX(APT_DATA, ROW(C109)-13, 2*$A$12)</f>
        <v>2.8697149810879674E-2</v>
      </c>
      <c r="D109" s="12">
        <f t="shared" si="3"/>
        <v>2.9678261288221819E-2</v>
      </c>
      <c r="E109" s="12">
        <f t="shared" si="4"/>
        <v>3.5704295078387016E-3</v>
      </c>
      <c r="F109" s="13">
        <v>4.2468399489163033E-2</v>
      </c>
      <c r="G109" s="13">
        <v>2.5126720303040972E-2</v>
      </c>
      <c r="H109" s="14">
        <v>7.2146660777384852E-2</v>
      </c>
      <c r="I109" s="14">
        <v>2.8697149810879674E-2</v>
      </c>
      <c r="J109" s="14">
        <v>6.6692356538391451E-3</v>
      </c>
      <c r="K109" s="14">
        <v>2.7618850481504253E-2</v>
      </c>
      <c r="L109" s="14">
        <v>-2.8589504598706461E-2</v>
      </c>
      <c r="M109" s="14">
        <v>-2.5006711251425173E-2</v>
      </c>
      <c r="N109" s="14">
        <v>0.13558204921544892</v>
      </c>
      <c r="O109" s="14">
        <v>4.3504190654722885E-2</v>
      </c>
      <c r="P109" s="14">
        <v>8.2517013513294657E-4</v>
      </c>
      <c r="Q109" s="14">
        <v>1.0589647062805518E-2</v>
      </c>
      <c r="R109" s="14">
        <v>-2.1740008457607041E-2</v>
      </c>
      <c r="S109" s="14">
        <v>2.5556851974348316E-2</v>
      </c>
      <c r="T109" s="14">
        <v>4.3182439308405485E-2</v>
      </c>
      <c r="U109" s="14">
        <v>4.7978893738356065E-2</v>
      </c>
      <c r="V109" s="6"/>
      <c r="W109" s="6"/>
      <c r="X109" s="6"/>
      <c r="Y109" s="8"/>
      <c r="Z109" s="44"/>
      <c r="AA109" s="44"/>
      <c r="AB109" s="44"/>
      <c r="AC109" s="44"/>
      <c r="AD109" s="44"/>
      <c r="AE109" s="44"/>
      <c r="AF109" s="44"/>
    </row>
    <row r="110" spans="1:32">
      <c r="A110" s="10">
        <v>39447</v>
      </c>
      <c r="B110" s="11" cm="1">
        <f t="array" ref="B110">INDEX(APT_DATA, ROW(B110)-13, 2*$A$12-1)</f>
        <v>3.5666482083208439E-2</v>
      </c>
      <c r="C110" s="11" cm="1">
        <f t="array" ref="C110">INDEX(APT_DATA, ROW(C110)-13, 2*$A$12)</f>
        <v>2.1864554025870842E-2</v>
      </c>
      <c r="D110" s="12">
        <f t="shared" si="3"/>
        <v>1.4232103438603927E-2</v>
      </c>
      <c r="E110" s="12">
        <f t="shared" si="4"/>
        <v>3.0564393819147995E-3</v>
      </c>
      <c r="F110" s="13">
        <v>2.1434378644604513E-2</v>
      </c>
      <c r="G110" s="13">
        <v>1.8808114643956042E-2</v>
      </c>
      <c r="H110" s="14">
        <v>3.5666482083208439E-2</v>
      </c>
      <c r="I110" s="14">
        <v>2.1864554025870842E-2</v>
      </c>
      <c r="J110" s="14">
        <v>6.7975276427356679E-3</v>
      </c>
      <c r="K110" s="14">
        <v>2.8703456284678408E-2</v>
      </c>
      <c r="L110" s="14">
        <v>-3.0731126007842113E-2</v>
      </c>
      <c r="M110" s="14">
        <v>-2.8107135139202821E-2</v>
      </c>
      <c r="N110" s="14">
        <v>9.9381199767103912E-2</v>
      </c>
      <c r="O110" s="14">
        <v>2.5778896780814797E-2</v>
      </c>
      <c r="P110" s="14">
        <v>-6.8766048195234575E-4</v>
      </c>
      <c r="Q110" s="14">
        <v>1.0625610580301981E-2</v>
      </c>
      <c r="R110" s="14">
        <v>-2.0687627957659216E-2</v>
      </c>
      <c r="S110" s="14">
        <v>2.498788362214821E-2</v>
      </c>
      <c r="T110" s="14">
        <v>2.3750450089075059E-2</v>
      </c>
      <c r="U110" s="14">
        <v>2.9539762766553679E-2</v>
      </c>
      <c r="V110" s="6"/>
      <c r="W110" s="6"/>
      <c r="X110" s="6"/>
      <c r="Y110" s="8"/>
      <c r="Z110" s="44"/>
      <c r="AA110" s="44"/>
      <c r="AB110" s="44"/>
      <c r="AC110" s="44"/>
      <c r="AD110" s="44"/>
      <c r="AE110" s="44"/>
      <c r="AF110" s="44"/>
    </row>
    <row r="111" spans="1:32">
      <c r="A111" s="10">
        <v>39478</v>
      </c>
      <c r="B111" s="11" cm="1">
        <f t="array" ref="B111">INDEX(APT_DATA, ROW(B111)-13, 2*$A$12-1)</f>
        <v>2.2631209044884137E-2</v>
      </c>
      <c r="C111" s="11" cm="1">
        <f t="array" ref="C111">INDEX(APT_DATA, ROW(C111)-13, 2*$A$12)</f>
        <v>1.7258868993963006E-2</v>
      </c>
      <c r="D111" s="12">
        <f t="shared" si="3"/>
        <v>9.6572895261857195E-3</v>
      </c>
      <c r="E111" s="12">
        <f t="shared" si="4"/>
        <v>2.7382135304494515E-3</v>
      </c>
      <c r="F111" s="13">
        <v>1.2973919518698418E-2</v>
      </c>
      <c r="G111" s="13">
        <v>1.4520655463513554E-2</v>
      </c>
      <c r="H111" s="14">
        <v>2.2631209044884137E-2</v>
      </c>
      <c r="I111" s="14">
        <v>1.7258868993963006E-2</v>
      </c>
      <c r="J111" s="14">
        <v>8.2131880984921413E-3</v>
      </c>
      <c r="K111" s="14">
        <v>3.2223349689245673E-2</v>
      </c>
      <c r="L111" s="14">
        <v>-3.2342343799486306E-2</v>
      </c>
      <c r="M111" s="14">
        <v>-3.185969886218798E-2</v>
      </c>
      <c r="N111" s="14">
        <v>8.3294214931748822E-2</v>
      </c>
      <c r="O111" s="14">
        <v>1.5044071419613392E-2</v>
      </c>
      <c r="P111" s="14">
        <v>-1.4436769884336176E-3</v>
      </c>
      <c r="Q111" s="14">
        <v>1.1877023749680582E-2</v>
      </c>
      <c r="R111" s="14">
        <v>-1.8677853007072587E-2</v>
      </c>
      <c r="S111" s="14">
        <v>2.1134723427961744E-2</v>
      </c>
      <c r="T111" s="14">
        <v>1.0279865695639101E-2</v>
      </c>
      <c r="U111" s="14">
        <v>2.0211027219644517E-2</v>
      </c>
      <c r="V111" s="6"/>
      <c r="W111" s="6"/>
      <c r="X111" s="6"/>
      <c r="Y111" s="8"/>
      <c r="Z111" s="44"/>
      <c r="AA111" s="44"/>
      <c r="AB111" s="44"/>
      <c r="AC111" s="44"/>
      <c r="AD111" s="44"/>
      <c r="AE111" s="44"/>
      <c r="AF111" s="44"/>
    </row>
    <row r="112" spans="1:32">
      <c r="A112" s="10">
        <v>39507</v>
      </c>
      <c r="B112" s="11" cm="1">
        <f t="array" ref="B112">INDEX(APT_DATA, ROW(B112)-13, 2*$A$12-1)</f>
        <v>2.4968085141673146E-2</v>
      </c>
      <c r="C112" s="11" cm="1">
        <f t="array" ref="C112">INDEX(APT_DATA, ROW(C112)-13, 2*$A$12)</f>
        <v>1.5927863540225351E-2</v>
      </c>
      <c r="D112" s="12">
        <f t="shared" si="3"/>
        <v>1.2744945090129356E-2</v>
      </c>
      <c r="E112" s="12">
        <f t="shared" si="4"/>
        <v>2.9916637467908291E-3</v>
      </c>
      <c r="F112" s="13">
        <v>1.222314005154379E-2</v>
      </c>
      <c r="G112" s="13">
        <v>1.2936199793434522E-2</v>
      </c>
      <c r="H112" s="14">
        <v>2.4968085141673146E-2</v>
      </c>
      <c r="I112" s="14">
        <v>1.5927863540225351E-2</v>
      </c>
      <c r="J112" s="14">
        <v>9.7600835886759718E-3</v>
      </c>
      <c r="K112" s="14">
        <v>3.2339104072140801E-2</v>
      </c>
      <c r="L112" s="14">
        <v>-3.2894791161905745E-2</v>
      </c>
      <c r="M112" s="14">
        <v>-3.0852100343310207E-2</v>
      </c>
      <c r="N112" s="14">
        <v>8.1762943804591481E-2</v>
      </c>
      <c r="O112" s="14">
        <v>8.4322571842012639E-3</v>
      </c>
      <c r="P112" s="14">
        <v>-6.1490731066637938E-4</v>
      </c>
      <c r="Q112" s="14">
        <v>1.1570870481895312E-2</v>
      </c>
      <c r="R112" s="14">
        <v>-1.6196634473854554E-2</v>
      </c>
      <c r="S112" s="14">
        <v>2.0136675751636357E-2</v>
      </c>
      <c r="T112" s="14">
        <v>2.8329450820241409E-3</v>
      </c>
      <c r="U112" s="14">
        <v>1.2932053989497483E-2</v>
      </c>
      <c r="V112" s="6"/>
      <c r="W112" s="6"/>
      <c r="X112" s="6"/>
      <c r="Y112" s="8"/>
      <c r="Z112" s="44"/>
      <c r="AA112" s="44"/>
      <c r="AB112" s="44"/>
      <c r="AC112" s="44"/>
      <c r="AD112" s="44"/>
      <c r="AE112" s="44"/>
      <c r="AF112" s="44"/>
    </row>
    <row r="113" spans="1:32">
      <c r="A113" s="10">
        <v>39538</v>
      </c>
      <c r="B113" s="11" cm="1">
        <f t="array" ref="B113">INDEX(APT_DATA, ROW(B113)-13, 2*$A$12-1)</f>
        <v>3.7465928134954529E-2</v>
      </c>
      <c r="C113" s="11" cm="1">
        <f t="array" ref="C113">INDEX(APT_DATA, ROW(C113)-13, 2*$A$12)</f>
        <v>1.6753914669988434E-2</v>
      </c>
      <c r="D113" s="12">
        <f t="shared" si="3"/>
        <v>1.99585956367061E-2</v>
      </c>
      <c r="E113" s="12">
        <f t="shared" si="4"/>
        <v>3.0695433855951748E-3</v>
      </c>
      <c r="F113" s="13">
        <v>1.7507332498248429E-2</v>
      </c>
      <c r="G113" s="13">
        <v>1.368437128439326E-2</v>
      </c>
      <c r="H113" s="14">
        <v>3.7465928134954529E-2</v>
      </c>
      <c r="I113" s="14">
        <v>1.6753914669988434E-2</v>
      </c>
      <c r="J113" s="14">
        <v>1.386275691091976E-2</v>
      </c>
      <c r="K113" s="14">
        <v>3.6681172842566667E-2</v>
      </c>
      <c r="L113" s="14">
        <v>-3.1115663743190525E-2</v>
      </c>
      <c r="M113" s="14">
        <v>-2.7315777815583697E-2</v>
      </c>
      <c r="N113" s="14">
        <v>9.1830705692731662E-2</v>
      </c>
      <c r="O113" s="14">
        <v>5.0917528052407679E-3</v>
      </c>
      <c r="P113" s="14">
        <v>-4.1316397652479964E-5</v>
      </c>
      <c r="Q113" s="14">
        <v>1.3606660702744744E-2</v>
      </c>
      <c r="R113" s="14">
        <v>-1.2000227293205601E-2</v>
      </c>
      <c r="S113" s="14">
        <v>2.3214656626377339E-2</v>
      </c>
      <c r="T113" s="14">
        <v>-1.4252681211578411E-3</v>
      </c>
      <c r="U113" s="14">
        <v>7.4411220630155039E-3</v>
      </c>
      <c r="V113" s="6"/>
      <c r="W113" s="6"/>
      <c r="X113" s="6"/>
      <c r="Y113" s="8"/>
      <c r="Z113" s="44"/>
      <c r="AA113" s="44"/>
      <c r="AB113" s="44"/>
      <c r="AC113" s="44"/>
      <c r="AD113" s="44"/>
      <c r="AE113" s="44"/>
      <c r="AF113" s="44"/>
    </row>
    <row r="114" spans="1:32">
      <c r="A114" s="10">
        <v>39568</v>
      </c>
      <c r="B114" s="11" cm="1">
        <f t="array" ref="B114">INDEX(APT_DATA, ROW(B114)-13, 2*$A$12-1)</f>
        <v>5.8047912820560876E-2</v>
      </c>
      <c r="C114" s="11" cm="1">
        <f t="array" ref="C114">INDEX(APT_DATA, ROW(C114)-13, 2*$A$12)</f>
        <v>1.8786534684279266E-2</v>
      </c>
      <c r="D114" s="12">
        <f t="shared" si="3"/>
        <v>3.0604066225606852E-2</v>
      </c>
      <c r="E114" s="12">
        <f t="shared" si="4"/>
        <v>2.442926614485641E-3</v>
      </c>
      <c r="F114" s="13">
        <v>2.7443846594954024E-2</v>
      </c>
      <c r="G114" s="13">
        <v>1.6343608069793625E-2</v>
      </c>
      <c r="H114" s="14">
        <v>5.8047912820560876E-2</v>
      </c>
      <c r="I114" s="14">
        <v>1.8786534684279266E-2</v>
      </c>
      <c r="J114" s="14">
        <v>1.842844961918555E-2</v>
      </c>
      <c r="K114" s="14">
        <v>3.711049088375673E-2</v>
      </c>
      <c r="L114" s="14">
        <v>-2.8829928912990077E-2</v>
      </c>
      <c r="M114" s="14">
        <v>-2.6264641513823683E-2</v>
      </c>
      <c r="N114" s="14">
        <v>0.11036377383252893</v>
      </c>
      <c r="O114" s="14">
        <v>3.9469087724419705E-3</v>
      </c>
      <c r="P114" s="14">
        <v>4.5514759270131044E-3</v>
      </c>
      <c r="Q114" s="14">
        <v>1.9664776365705627E-2</v>
      </c>
      <c r="R114" s="14">
        <v>-5.3167353269047979E-3</v>
      </c>
      <c r="S114" s="14">
        <v>2.5708859703353681E-2</v>
      </c>
      <c r="T114" s="14">
        <v>-4.0940670930654788E-3</v>
      </c>
      <c r="U114" s="14">
        <v>6.0869777601584296E-3</v>
      </c>
      <c r="V114" s="6"/>
      <c r="W114" s="6"/>
      <c r="X114" s="6"/>
      <c r="Y114" s="8"/>
      <c r="Z114" s="44"/>
      <c r="AA114" s="44"/>
      <c r="AB114" s="44"/>
      <c r="AC114" s="44"/>
      <c r="AD114" s="44"/>
      <c r="AE114" s="44"/>
      <c r="AF114" s="44"/>
    </row>
    <row r="115" spans="1:32">
      <c r="A115" s="10">
        <v>39599</v>
      </c>
      <c r="B115" s="11" cm="1">
        <f t="array" ref="B115">INDEX(APT_DATA, ROW(B115)-13, 2*$A$12-1)</f>
        <v>6.9134658597054255E-2</v>
      </c>
      <c r="C115" s="11" cm="1">
        <f t="array" ref="C115">INDEX(APT_DATA, ROW(C115)-13, 2*$A$12)</f>
        <v>2.1211638932438825E-2</v>
      </c>
      <c r="D115" s="12">
        <f t="shared" si="3"/>
        <v>3.4608108601450915E-2</v>
      </c>
      <c r="E115" s="12">
        <f t="shared" si="4"/>
        <v>2.0181574741044983E-3</v>
      </c>
      <c r="F115" s="13">
        <v>3.4526549995603339E-2</v>
      </c>
      <c r="G115" s="13">
        <v>1.9193481458334327E-2</v>
      </c>
      <c r="H115" s="14">
        <v>6.9134658597054255E-2</v>
      </c>
      <c r="I115" s="14">
        <v>2.1211638932438825E-2</v>
      </c>
      <c r="J115" s="14">
        <v>2.2398772244503373E-2</v>
      </c>
      <c r="K115" s="14">
        <v>3.6393178058913511E-2</v>
      </c>
      <c r="L115" s="14">
        <v>-2.6753652522395366E-2</v>
      </c>
      <c r="M115" s="14">
        <v>-2.1500507127937829E-2</v>
      </c>
      <c r="N115" s="14">
        <v>0.11962524545231057</v>
      </c>
      <c r="O115" s="14">
        <v>4.6704312528647041E-3</v>
      </c>
      <c r="P115" s="14">
        <v>9.7070166650274903E-3</v>
      </c>
      <c r="Q115" s="14">
        <v>2.5833108669696347E-2</v>
      </c>
      <c r="R115" s="14">
        <v>-2.1542425978677837E-3</v>
      </c>
      <c r="S115" s="14">
        <v>2.8704023410575763E-2</v>
      </c>
      <c r="T115" s="14">
        <v>-4.1178879711232241E-3</v>
      </c>
      <c r="U115" s="14">
        <v>4.969276264731981E-3</v>
      </c>
      <c r="V115" s="6"/>
      <c r="W115" s="6"/>
      <c r="X115" s="6"/>
      <c r="Y115" s="8"/>
      <c r="Z115" s="44"/>
      <c r="AA115" s="44"/>
      <c r="AB115" s="44"/>
      <c r="AC115" s="44"/>
      <c r="AD115" s="44"/>
      <c r="AE115" s="44"/>
      <c r="AF115" s="44"/>
    </row>
    <row r="116" spans="1:32">
      <c r="A116" s="10">
        <v>39629</v>
      </c>
      <c r="B116" s="11" cm="1">
        <f t="array" ref="B116">INDEX(APT_DATA, ROW(B116)-13, 2*$A$12-1)</f>
        <v>7.4039528444439506E-2</v>
      </c>
      <c r="C116" s="11" cm="1">
        <f t="array" ref="C116">INDEX(APT_DATA, ROW(C116)-13, 2*$A$12)</f>
        <v>2.2001536873942129E-2</v>
      </c>
      <c r="D116" s="12">
        <f t="shared" si="3"/>
        <v>3.4225020316178023E-2</v>
      </c>
      <c r="E116" s="12">
        <f t="shared" si="4"/>
        <v>2.2050235186332756E-4</v>
      </c>
      <c r="F116" s="13">
        <v>3.9814508128261483E-2</v>
      </c>
      <c r="G116" s="13">
        <v>2.1781034522078802E-2</v>
      </c>
      <c r="H116" s="14">
        <v>7.4039528444439506E-2</v>
      </c>
      <c r="I116" s="14">
        <v>2.2001536873942129E-2</v>
      </c>
      <c r="J116" s="14">
        <v>2.6992932807435199E-2</v>
      </c>
      <c r="K116" s="14">
        <v>3.6997322175186254E-2</v>
      </c>
      <c r="L116" s="14">
        <v>-2.60712464334939E-2</v>
      </c>
      <c r="M116" s="14">
        <v>-1.4208769462551785E-2</v>
      </c>
      <c r="N116" s="14">
        <v>0.13015476459319242</v>
      </c>
      <c r="O116" s="14">
        <v>6.6376539938890478E-3</v>
      </c>
      <c r="P116" s="14">
        <v>1.2004676248909885E-2</v>
      </c>
      <c r="Q116" s="14">
        <v>3.070551388480891E-2</v>
      </c>
      <c r="R116" s="14">
        <v>1.7464441991439372E-3</v>
      </c>
      <c r="S116" s="14">
        <v>3.0876866129693203E-2</v>
      </c>
      <c r="T116" s="14">
        <v>-4.8871862973447477E-3</v>
      </c>
      <c r="U116" s="14">
        <v>2.6178091998931841E-3</v>
      </c>
      <c r="V116" s="6"/>
      <c r="W116" s="6"/>
      <c r="X116" s="6"/>
      <c r="Y116" s="8"/>
      <c r="Z116" s="44"/>
      <c r="AA116" s="44"/>
      <c r="AB116" s="44"/>
      <c r="AC116" s="44"/>
      <c r="AD116" s="44"/>
      <c r="AE116" s="44"/>
      <c r="AF116" s="44"/>
    </row>
    <row r="117" spans="1:32">
      <c r="A117" s="10">
        <v>39660</v>
      </c>
      <c r="B117" s="11" cm="1">
        <f t="array" ref="B117">INDEX(APT_DATA, ROW(B117)-13, 2*$A$12-1)</f>
        <v>7.3412938201377953E-2</v>
      </c>
      <c r="C117" s="11" cm="1">
        <f t="array" ref="C117">INDEX(APT_DATA, ROW(C117)-13, 2*$A$12)</f>
        <v>2.1946814277838067E-2</v>
      </c>
      <c r="D117" s="12">
        <f t="shared" si="3"/>
        <v>3.2042097158140104E-2</v>
      </c>
      <c r="E117" s="12">
        <f t="shared" si="4"/>
        <v>-1.2614155792607384E-3</v>
      </c>
      <c r="F117" s="13">
        <v>4.1370841043237849E-2</v>
      </c>
      <c r="G117" s="13">
        <v>2.3208229857098805E-2</v>
      </c>
      <c r="H117" s="14">
        <v>7.3412938201377953E-2</v>
      </c>
      <c r="I117" s="14">
        <v>2.1946814277838067E-2</v>
      </c>
      <c r="J117" s="14">
        <v>3.0978952159941286E-2</v>
      </c>
      <c r="K117" s="14">
        <v>3.7254009155294421E-2</v>
      </c>
      <c r="L117" s="14">
        <v>-2.3640059282813763E-2</v>
      </c>
      <c r="M117" s="14">
        <v>-7.9219623707370568E-3</v>
      </c>
      <c r="N117" s="14">
        <v>0.134456266479686</v>
      </c>
      <c r="O117" s="14">
        <v>1.2090546745744168E-2</v>
      </c>
      <c r="P117" s="14">
        <v>1.4177064038296772E-2</v>
      </c>
      <c r="Q117" s="14">
        <v>3.1523885566336896E-2</v>
      </c>
      <c r="R117" s="14">
        <v>4.5079835056436313E-3</v>
      </c>
      <c r="S117" s="14">
        <v>3.0584946466593266E-2</v>
      </c>
      <c r="T117" s="14">
        <v>-6.001393159149826E-3</v>
      </c>
      <c r="U117" s="14">
        <v>-9.3496562546957485E-4</v>
      </c>
      <c r="V117" s="6"/>
      <c r="W117" s="6"/>
      <c r="X117" s="6"/>
      <c r="Y117" s="8"/>
      <c r="Z117" s="44"/>
      <c r="AA117" s="44"/>
      <c r="AB117" s="44"/>
      <c r="AC117" s="44"/>
      <c r="AD117" s="44"/>
      <c r="AE117" s="44"/>
      <c r="AF117" s="44"/>
    </row>
    <row r="118" spans="1:32">
      <c r="A118" s="10">
        <v>39691</v>
      </c>
      <c r="B118" s="11" cm="1">
        <f t="array" ref="B118">INDEX(APT_DATA, ROW(B118)-13, 2*$A$12-1)</f>
        <v>7.1083884154258481E-2</v>
      </c>
      <c r="C118" s="11" cm="1">
        <f t="array" ref="C118">INDEX(APT_DATA, ROW(C118)-13, 2*$A$12)</f>
        <v>2.0349143203107767E-2</v>
      </c>
      <c r="D118" s="12">
        <f t="shared" si="3"/>
        <v>2.9877434635243061E-2</v>
      </c>
      <c r="E118" s="12">
        <f t="shared" si="4"/>
        <v>-3.2251965979868125E-3</v>
      </c>
      <c r="F118" s="13">
        <v>4.120644951901542E-2</v>
      </c>
      <c r="G118" s="13">
        <v>2.3574339801094579E-2</v>
      </c>
      <c r="H118" s="14">
        <v>7.1083884154258481E-2</v>
      </c>
      <c r="I118" s="14">
        <v>2.0349143203107767E-2</v>
      </c>
      <c r="J118" s="14">
        <v>3.3161667076811119E-2</v>
      </c>
      <c r="K118" s="14">
        <v>3.7615449341622087E-2</v>
      </c>
      <c r="L118" s="14">
        <v>-2.270481430857485E-2</v>
      </c>
      <c r="M118" s="14">
        <v>-6.6393560029055498E-3</v>
      </c>
      <c r="N118" s="14">
        <v>0.13222401458781929</v>
      </c>
      <c r="O118" s="14">
        <v>1.7257030908135462E-2</v>
      </c>
      <c r="P118" s="14">
        <v>1.5457252830944679E-2</v>
      </c>
      <c r="Q118" s="14">
        <v>3.3886791200693489E-2</v>
      </c>
      <c r="R118" s="14">
        <v>5.5907310053529002E-3</v>
      </c>
      <c r="S118" s="14">
        <v>3.3038768625974546E-2</v>
      </c>
      <c r="T118" s="14">
        <v>-5.5313705295519933E-3</v>
      </c>
      <c r="U118" s="14">
        <v>-2.4605296572440816E-3</v>
      </c>
      <c r="V118" s="6"/>
      <c r="W118" s="6"/>
      <c r="X118" s="6"/>
      <c r="Y118" s="8"/>
      <c r="Z118" s="44"/>
      <c r="AA118" s="44"/>
      <c r="AB118" s="44"/>
      <c r="AC118" s="44"/>
      <c r="AD118" s="44"/>
      <c r="AE118" s="44"/>
      <c r="AF118" s="44"/>
    </row>
    <row r="119" spans="1:32">
      <c r="A119" s="10">
        <v>39721</v>
      </c>
      <c r="B119" s="11" cm="1">
        <f t="array" ref="B119">INDEX(APT_DATA, ROW(B119)-13, 2*$A$12-1)</f>
        <v>6.8914028686416717E-2</v>
      </c>
      <c r="C119" s="11" cm="1">
        <f t="array" ref="C119">INDEX(APT_DATA, ROW(C119)-13, 2*$A$12)</f>
        <v>2.0477679343705368E-2</v>
      </c>
      <c r="D119" s="12">
        <f t="shared" si="3"/>
        <v>2.7044536731364532E-2</v>
      </c>
      <c r="E119" s="12">
        <f t="shared" si="4"/>
        <v>-5.0282095091236378E-3</v>
      </c>
      <c r="F119" s="13">
        <v>4.1869491955052185E-2</v>
      </c>
      <c r="G119" s="13">
        <v>2.5505888852829006E-2</v>
      </c>
      <c r="H119" s="14">
        <v>6.8914028686416717E-2</v>
      </c>
      <c r="I119" s="14">
        <v>2.0477679343705368E-2</v>
      </c>
      <c r="J119" s="14">
        <v>3.8077772345959993E-2</v>
      </c>
      <c r="K119" s="14">
        <v>3.9327878385753801E-2</v>
      </c>
      <c r="L119" s="14">
        <v>-2.2119733281220633E-2</v>
      </c>
      <c r="M119" s="14">
        <v>-6.8903581320057805E-3</v>
      </c>
      <c r="N119" s="14">
        <v>0.13629779241746354</v>
      </c>
      <c r="O119" s="14">
        <v>3.2432873453434485E-2</v>
      </c>
      <c r="P119" s="14">
        <v>1.7824823487355923E-2</v>
      </c>
      <c r="Q119" s="14">
        <v>3.6260945909871944E-2</v>
      </c>
      <c r="R119" s="14">
        <v>8.1991755985462156E-3</v>
      </c>
      <c r="S119" s="14">
        <v>3.489543438177467E-2</v>
      </c>
      <c r="T119" s="14">
        <v>-4.7090362962295407E-3</v>
      </c>
      <c r="U119" s="14">
        <v>-4.1243520380911391E-3</v>
      </c>
      <c r="V119" s="6"/>
      <c r="W119" s="6"/>
      <c r="X119" s="6"/>
      <c r="Y119" s="8"/>
      <c r="Z119" s="44"/>
      <c r="AA119" s="44"/>
      <c r="AB119" s="44"/>
      <c r="AC119" s="44"/>
      <c r="AD119" s="44"/>
      <c r="AE119" s="44"/>
      <c r="AF119" s="44"/>
    </row>
    <row r="120" spans="1:32">
      <c r="A120" s="10">
        <v>39752</v>
      </c>
      <c r="B120" s="11" cm="1">
        <f t="array" ref="B120">INDEX(APT_DATA, ROW(B120)-13, 2*$A$12-1)</f>
        <v>6.2927610956131197E-2</v>
      </c>
      <c r="C120" s="11" cm="1">
        <f t="array" ref="C120">INDEX(APT_DATA, ROW(C120)-13, 2*$A$12)</f>
        <v>1.7610082485394418E-2</v>
      </c>
      <c r="D120" s="12">
        <f t="shared" si="3"/>
        <v>2.3425693739276943E-2</v>
      </c>
      <c r="E120" s="12">
        <f t="shared" si="4"/>
        <v>-8.456572862080014E-3</v>
      </c>
      <c r="F120" s="13">
        <v>3.9501917216854254E-2</v>
      </c>
      <c r="G120" s="13">
        <v>2.6066655347474432E-2</v>
      </c>
      <c r="H120" s="14">
        <v>6.2927610956131197E-2</v>
      </c>
      <c r="I120" s="14">
        <v>1.7610082485394418E-2</v>
      </c>
      <c r="J120" s="14">
        <v>4.0547851464640683E-2</v>
      </c>
      <c r="K120" s="14">
        <v>4.0485423499512008E-2</v>
      </c>
      <c r="L120" s="14">
        <v>-2.3307632000870826E-2</v>
      </c>
      <c r="M120" s="14">
        <v>-1.0937381510222055E-2</v>
      </c>
      <c r="N120" s="14">
        <v>0.1304452374642453</v>
      </c>
      <c r="O120" s="14">
        <v>4.6678328486763343E-2</v>
      </c>
      <c r="P120" s="14">
        <v>1.8858944312632131E-2</v>
      </c>
      <c r="Q120" s="14">
        <v>3.8086652313008562E-2</v>
      </c>
      <c r="R120" s="14">
        <v>8.5879710522795971E-3</v>
      </c>
      <c r="S120" s="14">
        <v>3.5853955009482519E-2</v>
      </c>
      <c r="T120" s="14">
        <v>-3.2958970392953368E-3</v>
      </c>
      <c r="U120" s="14">
        <v>-5.0934036036652808E-3</v>
      </c>
      <c r="V120" s="6"/>
      <c r="W120" s="6"/>
      <c r="X120" s="6"/>
      <c r="Y120" s="8"/>
      <c r="Z120" s="44"/>
      <c r="AA120" s="44"/>
      <c r="AB120" s="44"/>
      <c r="AC120" s="44"/>
      <c r="AD120" s="44"/>
      <c r="AE120" s="44"/>
      <c r="AF120" s="44"/>
    </row>
    <row r="121" spans="1:32">
      <c r="A121" s="10">
        <v>39782</v>
      </c>
      <c r="B121" s="11" cm="1">
        <f t="array" ref="B121">INDEX(APT_DATA, ROW(B121)-13, 2*$A$12-1)</f>
        <v>5.0644179161885461E-2</v>
      </c>
      <c r="C121" s="11" cm="1">
        <f t="array" ref="C121">INDEX(APT_DATA, ROW(C121)-13, 2*$A$12)</f>
        <v>8.5186182337115834E-3</v>
      </c>
      <c r="D121" s="12">
        <f t="shared" si="3"/>
        <v>1.8246936834760419E-2</v>
      </c>
      <c r="E121" s="12">
        <f t="shared" si="4"/>
        <v>-1.3218494605819142E-2</v>
      </c>
      <c r="F121" s="13">
        <v>3.2397242327125042E-2</v>
      </c>
      <c r="G121" s="13">
        <v>2.1737112839530726E-2</v>
      </c>
      <c r="H121" s="14">
        <v>5.0644179161885461E-2</v>
      </c>
      <c r="I121" s="14">
        <v>8.5186182337115834E-3</v>
      </c>
      <c r="J121" s="14">
        <v>4.1581731969124514E-2</v>
      </c>
      <c r="K121" s="14">
        <v>3.9145863211923038E-2</v>
      </c>
      <c r="L121" s="14">
        <v>-2.5159366649694981E-2</v>
      </c>
      <c r="M121" s="14">
        <v>-1.6896434061802967E-2</v>
      </c>
      <c r="N121" s="14">
        <v>0.11879736693228216</v>
      </c>
      <c r="O121" s="14">
        <v>4.8746818256967028E-2</v>
      </c>
      <c r="P121" s="14">
        <v>2.1154826103186863E-2</v>
      </c>
      <c r="Q121" s="14">
        <v>4.0351558239679841E-2</v>
      </c>
      <c r="R121" s="14">
        <v>7.4590325321772788E-3</v>
      </c>
      <c r="S121" s="14">
        <v>4.0231869342346682E-2</v>
      </c>
      <c r="T121" s="14">
        <v>-4.0691921891725658E-3</v>
      </c>
      <c r="U121" s="14">
        <v>-3.5023860269571827E-3</v>
      </c>
      <c r="V121" s="6"/>
      <c r="W121" s="6"/>
      <c r="X121" s="6"/>
      <c r="Y121" s="8"/>
      <c r="Z121" s="44"/>
      <c r="AA121" s="44"/>
      <c r="AB121" s="44"/>
      <c r="AC121" s="44"/>
      <c r="AD121" s="44"/>
      <c r="AE121" s="44"/>
      <c r="AF121" s="44"/>
    </row>
    <row r="122" spans="1:32">
      <c r="A122" s="10">
        <v>39813</v>
      </c>
      <c r="B122" s="11" cm="1">
        <f t="array" ref="B122">INDEX(APT_DATA, ROW(B122)-13, 2*$A$12-1)</f>
        <v>3.1997780679529075E-2</v>
      </c>
      <c r="C122" s="11" cm="1">
        <f t="array" ref="C122">INDEX(APT_DATA, ROW(C122)-13, 2*$A$12)</f>
        <v>-1.7530248854271013E-2</v>
      </c>
      <c r="D122" s="12">
        <f t="shared" si="3"/>
        <v>8.9874101158657904E-3</v>
      </c>
      <c r="E122" s="12">
        <f t="shared" si="4"/>
        <v>-2.5064297134842262E-2</v>
      </c>
      <c r="F122" s="13">
        <v>2.3010370563663285E-2</v>
      </c>
      <c r="G122" s="13">
        <v>7.5340482805712483E-3</v>
      </c>
      <c r="H122" s="14">
        <v>3.1997780679529075E-2</v>
      </c>
      <c r="I122" s="14">
        <v>-1.7530248854271013E-2</v>
      </c>
      <c r="J122" s="14">
        <v>4.0981071861379892E-2</v>
      </c>
      <c r="K122" s="14">
        <v>3.5758633433000453E-2</v>
      </c>
      <c r="L122" s="14">
        <v>-3.1006941881986938E-2</v>
      </c>
      <c r="M122" s="14">
        <v>-3.4486326512612964E-2</v>
      </c>
      <c r="N122" s="14">
        <v>0.10464141294663554</v>
      </c>
      <c r="O122" s="14">
        <v>4.1344363845862597E-2</v>
      </c>
      <c r="P122" s="14">
        <v>2.0382338816320233E-2</v>
      </c>
      <c r="Q122" s="14">
        <v>4.1396494146120677E-2</v>
      </c>
      <c r="R122" s="14">
        <v>5.8845084186454066E-3</v>
      </c>
      <c r="S122" s="14">
        <v>3.9308445026070782E-2</v>
      </c>
      <c r="T122" s="14">
        <v>-7.8912999425130304E-3</v>
      </c>
      <c r="U122" s="14">
        <v>-1.0386799228633503E-2</v>
      </c>
      <c r="V122" s="6"/>
      <c r="W122" s="6"/>
      <c r="X122" s="6"/>
      <c r="Y122" s="8"/>
      <c r="Z122" s="44"/>
      <c r="AA122" s="44"/>
      <c r="AB122" s="44"/>
      <c r="AC122" s="44"/>
      <c r="AD122" s="44"/>
      <c r="AE122" s="44"/>
      <c r="AF122" s="44"/>
    </row>
    <row r="123" spans="1:32">
      <c r="A123" s="10">
        <v>39844</v>
      </c>
      <c r="B123" s="11" cm="1">
        <f t="array" ref="B123">INDEX(APT_DATA, ROW(B123)-13, 2*$A$12-1)</f>
        <v>1.7637828846845061E-2</v>
      </c>
      <c r="C123" s="11" cm="1">
        <f t="array" ref="C123">INDEX(APT_DATA, ROW(C123)-13, 2*$A$12)</f>
        <v>-3.5979737665368106E-2</v>
      </c>
      <c r="D123" s="12">
        <f t="shared" si="3"/>
        <v>3.236354135467856E-3</v>
      </c>
      <c r="E123" s="12">
        <f t="shared" si="4"/>
        <v>-3.0340877665598676E-2</v>
      </c>
      <c r="F123" s="13">
        <v>1.4401474711377205E-2</v>
      </c>
      <c r="G123" s="13">
        <v>-5.63885999976943E-3</v>
      </c>
      <c r="H123" s="14">
        <v>1.7637828846845061E-2</v>
      </c>
      <c r="I123" s="14">
        <v>-3.5979737665368106E-2</v>
      </c>
      <c r="J123" s="14">
        <v>3.8440757374493373E-2</v>
      </c>
      <c r="K123" s="14">
        <v>3.1860080845216743E-2</v>
      </c>
      <c r="L123" s="14">
        <v>-3.9346886394765135E-2</v>
      </c>
      <c r="M123" s="14">
        <v>-4.9668829011971338E-2</v>
      </c>
      <c r="N123" s="14">
        <v>9.3503978498698848E-2</v>
      </c>
      <c r="O123" s="14">
        <v>3.2713962987256595E-2</v>
      </c>
      <c r="P123" s="14">
        <v>1.9281508792303281E-2</v>
      </c>
      <c r="Q123" s="14">
        <v>3.848205830928042E-2</v>
      </c>
      <c r="R123" s="14">
        <v>2.7956721501887216E-3</v>
      </c>
      <c r="S123" s="14">
        <v>3.4828082773212587E-2</v>
      </c>
      <c r="T123" s="14">
        <v>-9.9273857319832626E-3</v>
      </c>
      <c r="U123" s="14">
        <v>-1.7732156156510248E-2</v>
      </c>
      <c r="V123" s="6"/>
      <c r="W123" s="6"/>
      <c r="X123" s="6"/>
      <c r="Y123" s="8"/>
      <c r="Z123" s="44"/>
      <c r="AA123" s="44"/>
      <c r="AB123" s="44"/>
      <c r="AC123" s="44"/>
      <c r="AD123" s="44"/>
      <c r="AE123" s="44"/>
      <c r="AF123" s="44"/>
    </row>
    <row r="124" spans="1:32">
      <c r="A124" s="10">
        <v>39872</v>
      </c>
      <c r="B124" s="11" cm="1">
        <f t="array" ref="B124">INDEX(APT_DATA, ROW(B124)-13, 2*$A$12-1)</f>
        <v>1.0482102825599027E-2</v>
      </c>
      <c r="C124" s="11" cm="1">
        <f t="array" ref="C124">INDEX(APT_DATA, ROW(C124)-13, 2*$A$12)</f>
        <v>-3.6586719471818463E-2</v>
      </c>
      <c r="D124" s="12">
        <f t="shared" si="3"/>
        <v>1.4175498973194589E-3</v>
      </c>
      <c r="E124" s="12">
        <f t="shared" si="4"/>
        <v>-2.6582372178412306E-2</v>
      </c>
      <c r="F124" s="13">
        <v>9.0645529282795678E-3</v>
      </c>
      <c r="G124" s="13">
        <v>-1.0004347293406157E-2</v>
      </c>
      <c r="H124" s="14">
        <v>1.0482102825599027E-2</v>
      </c>
      <c r="I124" s="14">
        <v>-3.6586719471818463E-2</v>
      </c>
      <c r="J124" s="14">
        <v>3.6947660344887723E-2</v>
      </c>
      <c r="K124" s="14">
        <v>3.2087771057157655E-2</v>
      </c>
      <c r="L124" s="14">
        <v>-4.6187233302740771E-2</v>
      </c>
      <c r="M124" s="14">
        <v>-6.4100388637123973E-2</v>
      </c>
      <c r="N124" s="14">
        <v>8.10297740494903E-2</v>
      </c>
      <c r="O124" s="14">
        <v>2.6051467775898507E-2</v>
      </c>
      <c r="P124" s="14">
        <v>1.8350564585192242E-2</v>
      </c>
      <c r="Q124" s="14">
        <v>3.6213247316538633E-2</v>
      </c>
      <c r="R124" s="14">
        <v>2.7820721514144608E-3</v>
      </c>
      <c r="S124" s="14">
        <v>3.3758677183316932E-2</v>
      </c>
      <c r="T124" s="14">
        <v>-1.3224311406564437E-2</v>
      </c>
      <c r="U124" s="14">
        <v>-2.2332622302403293E-2</v>
      </c>
      <c r="V124" s="6"/>
      <c r="W124" s="6"/>
      <c r="X124" s="6"/>
      <c r="Y124" s="8"/>
      <c r="Z124" s="44"/>
      <c r="AA124" s="44"/>
      <c r="AB124" s="44"/>
      <c r="AC124" s="44"/>
      <c r="AD124" s="44"/>
      <c r="AE124" s="44"/>
      <c r="AF124" s="44"/>
    </row>
    <row r="125" spans="1:32">
      <c r="A125" s="10">
        <v>39903</v>
      </c>
      <c r="B125" s="11" cm="1">
        <f t="array" ref="B125">INDEX(APT_DATA, ROW(B125)-13, 2*$A$12-1)</f>
        <v>-5.8375748937409266E-3</v>
      </c>
      <c r="C125" s="11" cm="1">
        <f t="array" ref="C125">INDEX(APT_DATA, ROW(C125)-13, 2*$A$12)</f>
        <v>-3.6847553484789519E-2</v>
      </c>
      <c r="D125" s="12">
        <f t="shared" si="3"/>
        <v>-6.3521391968461849E-3</v>
      </c>
      <c r="E125" s="12">
        <f t="shared" si="4"/>
        <v>-2.3902359149704289E-2</v>
      </c>
      <c r="F125" s="13">
        <v>5.1456430310525825E-4</v>
      </c>
      <c r="G125" s="13">
        <v>-1.2945194335085231E-2</v>
      </c>
      <c r="H125" s="14">
        <v>-5.8375748937409266E-3</v>
      </c>
      <c r="I125" s="14">
        <v>-3.6847553484789519E-2</v>
      </c>
      <c r="J125" s="14">
        <v>3.3217756544834831E-2</v>
      </c>
      <c r="K125" s="14">
        <v>2.8203196144544807E-2</v>
      </c>
      <c r="L125" s="14">
        <v>-5.0552937455336844E-2</v>
      </c>
      <c r="M125" s="14">
        <v>-6.9906981191488304E-2</v>
      </c>
      <c r="N125" s="14">
        <v>6.3233855082200918E-2</v>
      </c>
      <c r="O125" s="14">
        <v>2.1558923480599068E-2</v>
      </c>
      <c r="P125" s="14">
        <v>1.5032122847573159E-2</v>
      </c>
      <c r="Q125" s="14">
        <v>3.1075125999356912E-2</v>
      </c>
      <c r="R125" s="14">
        <v>2.6358623508864198E-3</v>
      </c>
      <c r="S125" s="14">
        <v>3.086292317253081E-2</v>
      </c>
      <c r="T125" s="14">
        <v>-1.4901381810115799E-2</v>
      </c>
      <c r="U125" s="14">
        <v>-2.3195313085194846E-2</v>
      </c>
      <c r="V125" s="6"/>
      <c r="W125" s="6"/>
      <c r="X125" s="6"/>
      <c r="Y125" s="8"/>
      <c r="Z125" s="44"/>
      <c r="AA125" s="44"/>
      <c r="AB125" s="44"/>
      <c r="AC125" s="44"/>
      <c r="AD125" s="44"/>
      <c r="AE125" s="44"/>
      <c r="AF125" s="44"/>
    </row>
    <row r="126" spans="1:32">
      <c r="A126" s="10">
        <v>39933</v>
      </c>
      <c r="B126" s="11" cm="1">
        <f t="array" ref="B126">INDEX(APT_DATA, ROW(B126)-13, 2*$A$12-1)</f>
        <v>-2.1672562330016798E-2</v>
      </c>
      <c r="C126" s="11" cm="1">
        <f t="array" ref="C126">INDEX(APT_DATA, ROW(C126)-13, 2*$A$12)</f>
        <v>-3.6949562581101936E-2</v>
      </c>
      <c r="D126" s="12">
        <f t="shared" si="3"/>
        <v>-1.3036889813483943E-2</v>
      </c>
      <c r="E126" s="12">
        <f t="shared" si="4"/>
        <v>-2.0904321207001253E-2</v>
      </c>
      <c r="F126" s="13">
        <v>-8.6356725165328552E-3</v>
      </c>
      <c r="G126" s="13">
        <v>-1.6045241374100683E-2</v>
      </c>
      <c r="H126" s="14">
        <v>-2.1672562330016798E-2</v>
      </c>
      <c r="I126" s="14">
        <v>-3.6949562581101936E-2</v>
      </c>
      <c r="J126" s="14">
        <v>3.0151489972801704E-2</v>
      </c>
      <c r="K126" s="14">
        <v>2.589049850351488E-2</v>
      </c>
      <c r="L126" s="14">
        <v>-5.2136416563251076E-2</v>
      </c>
      <c r="M126" s="14">
        <v>-7.0527597789047269E-2</v>
      </c>
      <c r="N126" s="14">
        <v>3.7596235132820288E-2</v>
      </c>
      <c r="O126" s="14">
        <v>1.3475941006062531E-2</v>
      </c>
      <c r="P126" s="14">
        <v>8.5026415343687489E-3</v>
      </c>
      <c r="Q126" s="14">
        <v>2.3319225355627138E-2</v>
      </c>
      <c r="R126" s="14">
        <v>1.1727904639864395E-3</v>
      </c>
      <c r="S126" s="14">
        <v>2.9824225513869207E-2</v>
      </c>
      <c r="T126" s="14">
        <v>-1.5488334725869302E-2</v>
      </c>
      <c r="U126" s="14">
        <v>-2.6485452036584478E-2</v>
      </c>
      <c r="V126" s="6"/>
      <c r="W126" s="6"/>
      <c r="X126" s="6"/>
      <c r="Y126" s="8"/>
      <c r="Z126" s="44"/>
      <c r="AA126" s="44"/>
      <c r="AB126" s="44"/>
      <c r="AC126" s="44"/>
      <c r="AD126" s="44"/>
      <c r="AE126" s="44"/>
      <c r="AF126" s="44"/>
    </row>
    <row r="127" spans="1:32">
      <c r="A127" s="10">
        <v>39964</v>
      </c>
      <c r="B127" s="11" cm="1">
        <f t="array" ref="B127">INDEX(APT_DATA, ROW(B127)-13, 2*$A$12-1)</f>
        <v>-2.8189127066729269E-2</v>
      </c>
      <c r="C127" s="11" cm="1">
        <f t="array" ref="C127">INDEX(APT_DATA, ROW(C127)-13, 2*$A$12)</f>
        <v>-3.4860556614058735E-2</v>
      </c>
      <c r="D127" s="12">
        <f t="shared" si="3"/>
        <v>-1.5204129472319972E-2</v>
      </c>
      <c r="E127" s="12">
        <f t="shared" si="4"/>
        <v>-1.9413779168110046E-2</v>
      </c>
      <c r="F127" s="13">
        <v>-1.2984997594409298E-2</v>
      </c>
      <c r="G127" s="13">
        <v>-1.544677744594869E-2</v>
      </c>
      <c r="H127" s="14">
        <v>-2.8189127066729269E-2</v>
      </c>
      <c r="I127" s="14">
        <v>-3.4860556614058735E-2</v>
      </c>
      <c r="J127" s="14">
        <v>2.9093508345749086E-2</v>
      </c>
      <c r="K127" s="14">
        <v>2.8789665607645842E-2</v>
      </c>
      <c r="L127" s="14">
        <v>-5.0291332872690941E-2</v>
      </c>
      <c r="M127" s="14">
        <v>-7.0559678347727695E-2</v>
      </c>
      <c r="N127" s="14">
        <v>2.3483512840761334E-2</v>
      </c>
      <c r="O127" s="14">
        <v>1.1565893568757923E-2</v>
      </c>
      <c r="P127" s="14">
        <v>3.0762228265290847E-3</v>
      </c>
      <c r="Q127" s="14">
        <v>1.6798405410855644E-2</v>
      </c>
      <c r="R127" s="14">
        <v>2.7678685548335746E-3</v>
      </c>
      <c r="S127" s="14">
        <v>2.9881916244831608E-2</v>
      </c>
      <c r="T127" s="14">
        <v>-1.6916912835983955E-2</v>
      </c>
      <c r="U127" s="14">
        <v>-2.7384328752779519E-2</v>
      </c>
      <c r="V127" s="6"/>
      <c r="W127" s="6"/>
      <c r="X127" s="6"/>
      <c r="Y127" s="8"/>
      <c r="Z127" s="44"/>
      <c r="AA127" s="44"/>
      <c r="AB127" s="44"/>
      <c r="AC127" s="44"/>
      <c r="AD127" s="44"/>
      <c r="AE127" s="44"/>
      <c r="AF127" s="44"/>
    </row>
    <row r="128" spans="1:32">
      <c r="A128" s="10">
        <v>39994</v>
      </c>
      <c r="B128" s="11" cm="1">
        <f t="array" ref="B128">INDEX(APT_DATA, ROW(B128)-13, 2*$A$12-1)</f>
        <v>-2.8326448356697176E-2</v>
      </c>
      <c r="C128" s="11" cm="1">
        <f t="array" ref="C128">INDEX(APT_DATA, ROW(C128)-13, 2*$A$12)</f>
        <v>-2.8093504594327467E-2</v>
      </c>
      <c r="D128" s="12">
        <f t="shared" si="3"/>
        <v>-1.2224336636338817E-2</v>
      </c>
      <c r="E128" s="12">
        <f t="shared" si="4"/>
        <v>-1.4548887741277272E-2</v>
      </c>
      <c r="F128" s="13">
        <v>-1.6102111720358359E-2</v>
      </c>
      <c r="G128" s="13">
        <v>-1.3544616853050195E-2</v>
      </c>
      <c r="H128" s="14">
        <v>-2.8326448356697176E-2</v>
      </c>
      <c r="I128" s="14">
        <v>-2.8093504594327467E-2</v>
      </c>
      <c r="J128" s="14">
        <v>2.8096890435107991E-2</v>
      </c>
      <c r="K128" s="14">
        <v>2.9729781075598982E-2</v>
      </c>
      <c r="L128" s="14">
        <v>-4.8484033563744866E-2</v>
      </c>
      <c r="M128" s="14">
        <v>-6.9447795489724018E-2</v>
      </c>
      <c r="N128" s="14">
        <v>5.6748124524916843E-3</v>
      </c>
      <c r="O128" s="14">
        <v>8.1210419063142414E-3</v>
      </c>
      <c r="P128" s="14">
        <v>-2.2891797574708939E-4</v>
      </c>
      <c r="Q128" s="14">
        <v>1.1291797831639583E-2</v>
      </c>
      <c r="R128" s="14">
        <v>5.6182289779729278E-3</v>
      </c>
      <c r="S128" s="14">
        <v>3.2674186461318699E-2</v>
      </c>
      <c r="T128" s="14">
        <v>-1.4111372398063038E-2</v>
      </c>
      <c r="U128" s="14">
        <v>-2.667494056207631E-2</v>
      </c>
      <c r="V128" s="6"/>
      <c r="W128" s="6"/>
      <c r="X128" s="6"/>
      <c r="Y128" s="8"/>
      <c r="Z128" s="44"/>
      <c r="AA128" s="44"/>
      <c r="AB128" s="44"/>
      <c r="AC128" s="44"/>
      <c r="AD128" s="44"/>
      <c r="AE128" s="44"/>
      <c r="AF128" s="44"/>
    </row>
    <row r="129" spans="1:32">
      <c r="A129" s="10">
        <v>40025</v>
      </c>
      <c r="B129" s="11" cm="1">
        <f t="array" ref="B129">INDEX(APT_DATA, ROW(B129)-13, 2*$A$12-1)</f>
        <v>-2.2152800910901105E-2</v>
      </c>
      <c r="C129" s="11" cm="1">
        <f t="array" ref="C129">INDEX(APT_DATA, ROW(C129)-13, 2*$A$12)</f>
        <v>-2.0218504969581219E-2</v>
      </c>
      <c r="D129" s="12">
        <f t="shared" si="3"/>
        <v>-6.2757296956595932E-3</v>
      </c>
      <c r="E129" s="12">
        <f t="shared" si="4"/>
        <v>-9.9857360683769381E-3</v>
      </c>
      <c r="F129" s="13">
        <v>-1.5877071215241512E-2</v>
      </c>
      <c r="G129" s="13">
        <v>-1.0232768901204281E-2</v>
      </c>
      <c r="H129" s="14">
        <v>-2.2152800910901105E-2</v>
      </c>
      <c r="I129" s="14">
        <v>-2.0218504969581219E-2</v>
      </c>
      <c r="J129" s="14">
        <v>2.6081780003171851E-2</v>
      </c>
      <c r="K129" s="14">
        <v>3.0927763974000433E-2</v>
      </c>
      <c r="L129" s="14">
        <v>-4.6278047306901438E-2</v>
      </c>
      <c r="M129" s="14">
        <v>-6.6591002875644123E-2</v>
      </c>
      <c r="N129" s="14">
        <v>-8.5129544673376856E-3</v>
      </c>
      <c r="O129" s="14">
        <v>5.525801932176666E-3</v>
      </c>
      <c r="P129" s="14">
        <v>-2.0497283517069143E-3</v>
      </c>
      <c r="Q129" s="14">
        <v>8.8771861643697214E-3</v>
      </c>
      <c r="R129" s="14">
        <v>1.0733655326377933E-2</v>
      </c>
      <c r="S129" s="14">
        <v>3.7300698731865589E-2</v>
      </c>
      <c r="T129" s="14">
        <v>-1.0624998415804998E-2</v>
      </c>
      <c r="U129" s="14">
        <v>-2.002848849257044E-2</v>
      </c>
      <c r="V129" s="6"/>
      <c r="W129" s="6"/>
      <c r="X129" s="6"/>
      <c r="Y129" s="8"/>
      <c r="Z129" s="44"/>
      <c r="AA129" s="44"/>
      <c r="AB129" s="44"/>
      <c r="AC129" s="44"/>
      <c r="AD129" s="44"/>
      <c r="AE129" s="44"/>
      <c r="AF129" s="44"/>
    </row>
    <row r="130" spans="1:32">
      <c r="A130" s="10">
        <v>40056</v>
      </c>
      <c r="B130" s="11" cm="1">
        <f t="array" ref="B130">INDEX(APT_DATA, ROW(B130)-13, 2*$A$12-1)</f>
        <v>-1.7074302162250365E-2</v>
      </c>
      <c r="C130" s="11" cm="1">
        <f t="array" ref="C130">INDEX(APT_DATA, ROW(C130)-13, 2*$A$12)</f>
        <v>-1.0840466299780971E-2</v>
      </c>
      <c r="D130" s="12">
        <f t="shared" si="3"/>
        <v>-3.1457288934119143E-3</v>
      </c>
      <c r="E130" s="12">
        <f t="shared" si="4"/>
        <v>-5.1393581746289607E-3</v>
      </c>
      <c r="F130" s="13">
        <v>-1.3928573268838451E-2</v>
      </c>
      <c r="G130" s="13">
        <v>-5.7011081251520102E-3</v>
      </c>
      <c r="H130" s="14">
        <v>-1.7074302162250365E-2</v>
      </c>
      <c r="I130" s="14">
        <v>-1.0840466299780971E-2</v>
      </c>
      <c r="J130" s="14">
        <v>2.8259276536340971E-2</v>
      </c>
      <c r="K130" s="14">
        <v>3.2792543553219478E-2</v>
      </c>
      <c r="L130" s="14">
        <v>-4.439570024430739E-2</v>
      </c>
      <c r="M130" s="14">
        <v>-6.1452003990101423E-2</v>
      </c>
      <c r="N130" s="14">
        <v>-1.3494090750994947E-2</v>
      </c>
      <c r="O130" s="14">
        <v>4.7117757832462193E-3</v>
      </c>
      <c r="P130" s="14">
        <v>-3.4124001103005286E-3</v>
      </c>
      <c r="Q130" s="14">
        <v>6.5459961469660488E-3</v>
      </c>
      <c r="R130" s="14">
        <v>1.6150384598341727E-2</v>
      </c>
      <c r="S130" s="14">
        <v>4.0008960201006305E-2</v>
      </c>
      <c r="T130" s="14">
        <v>-5.3143350392514943E-3</v>
      </c>
      <c r="U130" s="14">
        <v>-1.3393362845978696E-2</v>
      </c>
      <c r="V130" s="6"/>
      <c r="W130" s="6"/>
      <c r="X130" s="6"/>
      <c r="Y130" s="8"/>
      <c r="Z130" s="44"/>
      <c r="AA130" s="44"/>
      <c r="AB130" s="44"/>
      <c r="AC130" s="44"/>
      <c r="AD130" s="44"/>
      <c r="AE130" s="44"/>
      <c r="AF130" s="44"/>
    </row>
    <row r="131" spans="1:32">
      <c r="A131" s="10">
        <v>40086</v>
      </c>
      <c r="B131" s="11" cm="1">
        <f t="array" ref="B131">INDEX(APT_DATA, ROW(B131)-13, 2*$A$12-1)</f>
        <v>-5.5835529015860752E-3</v>
      </c>
      <c r="C131" s="11" cm="1">
        <f t="array" ref="C131">INDEX(APT_DATA, ROW(C131)-13, 2*$A$12)</f>
        <v>1.5810763240587722E-2</v>
      </c>
      <c r="D131" s="12">
        <f t="shared" si="3"/>
        <v>2.5349496943941618E-3</v>
      </c>
      <c r="E131" s="12">
        <f t="shared" si="4"/>
        <v>7.3205573625052534E-3</v>
      </c>
      <c r="F131" s="13">
        <v>-8.118502595980237E-3</v>
      </c>
      <c r="G131" s="13">
        <v>8.4902058780824685E-3</v>
      </c>
      <c r="H131" s="14">
        <v>-5.5835529015860752E-3</v>
      </c>
      <c r="I131" s="14">
        <v>1.5810763240587722E-2</v>
      </c>
      <c r="J131" s="14">
        <v>3.5441649500732142E-2</v>
      </c>
      <c r="K131" s="14">
        <v>4.1776871709752195E-2</v>
      </c>
      <c r="L131" s="14">
        <v>-3.8362437211075351E-2</v>
      </c>
      <c r="M131" s="14">
        <v>-5.1529870005617262E-2</v>
      </c>
      <c r="N131" s="14">
        <v>-1.6641196558040638E-2</v>
      </c>
      <c r="O131" s="14">
        <v>8.7410273689909612E-3</v>
      </c>
      <c r="P131" s="14">
        <v>-4.3997199696184097E-3</v>
      </c>
      <c r="Q131" s="14">
        <v>5.2878468462418393E-3</v>
      </c>
      <c r="R131" s="14">
        <v>2.6781202721420705E-2</v>
      </c>
      <c r="S131" s="14">
        <v>5.8597867708874318E-2</v>
      </c>
      <c r="T131" s="14">
        <v>8.7562033371502146E-4</v>
      </c>
      <c r="U131" s="14">
        <v>-5.896228343711396E-4</v>
      </c>
      <c r="V131" s="6"/>
      <c r="W131" s="6"/>
      <c r="X131" s="6"/>
      <c r="Y131" s="8"/>
      <c r="Z131" s="44"/>
      <c r="AA131" s="44"/>
      <c r="AB131" s="44"/>
      <c r="AC131" s="44"/>
      <c r="AD131" s="44"/>
      <c r="AE131" s="44"/>
      <c r="AF131" s="44"/>
    </row>
    <row r="132" spans="1:32">
      <c r="A132" s="10">
        <v>40117</v>
      </c>
      <c r="B132" s="11" cm="1">
        <f t="array" ref="B132">INDEX(APT_DATA, ROW(B132)-13, 2*$A$12-1)</f>
        <v>9.2427827520258354E-4</v>
      </c>
      <c r="C132" s="11" cm="1">
        <f t="array" ref="C132">INDEX(APT_DATA, ROW(C132)-13, 2*$A$12)</f>
        <v>2.9183642272823107E-2</v>
      </c>
      <c r="D132" s="12">
        <f t="shared" si="3"/>
        <v>4.3230148096283783E-3</v>
      </c>
      <c r="E132" s="12">
        <f t="shared" si="4"/>
        <v>1.3643982235276741E-2</v>
      </c>
      <c r="F132" s="13">
        <v>-3.3987365344257947E-3</v>
      </c>
      <c r="G132" s="13">
        <v>1.5539660037546366E-2</v>
      </c>
      <c r="H132" s="14">
        <v>9.2427827520258354E-4</v>
      </c>
      <c r="I132" s="14">
        <v>2.9183642272823107E-2</v>
      </c>
      <c r="J132" s="14">
        <v>3.9344343967298467E-2</v>
      </c>
      <c r="K132" s="14">
        <v>4.6610039962511118E-2</v>
      </c>
      <c r="L132" s="14">
        <v>-3.153675479804019E-2</v>
      </c>
      <c r="M132" s="14">
        <v>-4.2739882291266129E-2</v>
      </c>
      <c r="N132" s="14">
        <v>-1.7168293581121929E-2</v>
      </c>
      <c r="O132" s="14">
        <v>4.6704083835091836E-3</v>
      </c>
      <c r="P132" s="14">
        <v>-5.710604513901707E-3</v>
      </c>
      <c r="Q132" s="14">
        <v>2.6756726271071063E-3</v>
      </c>
      <c r="R132" s="14">
        <v>3.6877434192285286E-2</v>
      </c>
      <c r="S132" s="14">
        <v>7.2045470912253995E-2</v>
      </c>
      <c r="T132" s="14">
        <v>4.8007497184521242E-3</v>
      </c>
      <c r="U132" s="14">
        <v>6.3033060705106614E-3</v>
      </c>
      <c r="V132" s="6"/>
      <c r="W132" s="6"/>
      <c r="X132" s="6"/>
      <c r="Y132" s="8"/>
      <c r="Z132" s="44"/>
      <c r="AA132" s="44"/>
      <c r="AB132" s="44"/>
      <c r="AC132" s="44"/>
      <c r="AD132" s="44"/>
      <c r="AE132" s="44"/>
      <c r="AF132" s="44"/>
    </row>
    <row r="133" spans="1:32">
      <c r="A133" s="10">
        <v>40147</v>
      </c>
      <c r="B133" s="11" cm="1">
        <f t="array" ref="B133">INDEX(APT_DATA, ROW(B133)-13, 2*$A$12-1)</f>
        <v>9.2315882314235598E-3</v>
      </c>
      <c r="C133" s="11" cm="1">
        <f t="array" ref="C133">INDEX(APT_DATA, ROW(C133)-13, 2*$A$12)</f>
        <v>4.8122782134090825E-2</v>
      </c>
      <c r="D133" s="12">
        <f t="shared" si="3"/>
        <v>4.0176934293931765E-3</v>
      </c>
      <c r="E133" s="12">
        <f t="shared" si="4"/>
        <v>2.050366192852171E-2</v>
      </c>
      <c r="F133" s="13">
        <v>5.2138948020303832E-3</v>
      </c>
      <c r="G133" s="13">
        <v>2.7619120205569114E-2</v>
      </c>
      <c r="H133" s="14">
        <v>9.2315882314235598E-3</v>
      </c>
      <c r="I133" s="14">
        <v>4.8122782134090825E-2</v>
      </c>
      <c r="J133" s="14">
        <v>5.1991141032664334E-2</v>
      </c>
      <c r="K133" s="14">
        <v>5.8630268320713608E-2</v>
      </c>
      <c r="L133" s="14">
        <v>-2.4394936922372157E-2</v>
      </c>
      <c r="M133" s="14">
        <v>-2.9256355575207671E-2</v>
      </c>
      <c r="N133" s="14">
        <v>-1.4802112524204603E-2</v>
      </c>
      <c r="O133" s="14">
        <v>1.0104193425014785E-2</v>
      </c>
      <c r="P133" s="14">
        <v>-7.7062757586450203E-3</v>
      </c>
      <c r="Q133" s="14">
        <v>-1.4854586745463028E-3</v>
      </c>
      <c r="R133" s="14">
        <v>4.9143530907418187E-2</v>
      </c>
      <c r="S133" s="14">
        <v>8.6729656870309313E-2</v>
      </c>
      <c r="T133" s="14">
        <v>1.3115062270847577E-2</v>
      </c>
      <c r="U133" s="14">
        <v>1.7556462447213761E-2</v>
      </c>
      <c r="V133" s="6"/>
      <c r="W133" s="6"/>
      <c r="X133" s="6"/>
      <c r="Y133" s="8"/>
      <c r="Z133" s="44"/>
      <c r="AA133" s="44"/>
      <c r="AB133" s="44"/>
      <c r="AC133" s="44"/>
      <c r="AD133" s="44"/>
      <c r="AE133" s="44"/>
      <c r="AF133" s="44"/>
    </row>
    <row r="134" spans="1:32">
      <c r="A134" s="10">
        <v>40178</v>
      </c>
      <c r="B134" s="11" cm="1">
        <f t="array" ref="B134">INDEX(APT_DATA, ROW(B134)-13, 2*$A$12-1)</f>
        <v>2.5755353081499344E-2</v>
      </c>
      <c r="C134" s="11" cm="1">
        <f t="array" ref="C134">INDEX(APT_DATA, ROW(C134)-13, 2*$A$12)</f>
        <v>8.1009014675452073E-2</v>
      </c>
      <c r="D134" s="12">
        <f t="shared" si="3"/>
        <v>9.9362000359026759E-3</v>
      </c>
      <c r="E134" s="12">
        <f t="shared" si="4"/>
        <v>3.5535257203909376E-2</v>
      </c>
      <c r="F134" s="13">
        <v>1.5819153045596668E-2</v>
      </c>
      <c r="G134" s="13">
        <v>4.5473757471542697E-2</v>
      </c>
      <c r="H134" s="14">
        <v>2.5755353081499344E-2</v>
      </c>
      <c r="I134" s="14">
        <v>8.1009014675452073E-2</v>
      </c>
      <c r="J134" s="14">
        <v>6.0185791580044778E-2</v>
      </c>
      <c r="K134" s="14">
        <v>6.6495957967879882E-2</v>
      </c>
      <c r="L134" s="14">
        <v>-1.2777519893081846E-2</v>
      </c>
      <c r="M134" s="14">
        <v>-6.7744848386079859E-3</v>
      </c>
      <c r="N134" s="14">
        <v>-7.3094373757798259E-3</v>
      </c>
      <c r="O134" s="14">
        <v>1.9820333915817834E-2</v>
      </c>
      <c r="P134" s="14">
        <v>-5.5527849822003539E-3</v>
      </c>
      <c r="Q134" s="14">
        <v>-2.4322466172155277E-3</v>
      </c>
      <c r="R134" s="14">
        <v>5.7984333494420337E-2</v>
      </c>
      <c r="S134" s="14">
        <v>0.10163992807645017</v>
      </c>
      <c r="T134" s="14">
        <v>2.215700332947601E-2</v>
      </c>
      <c r="U134" s="14">
        <v>2.9467052233834501E-2</v>
      </c>
      <c r="V134" s="6"/>
      <c r="W134" s="6"/>
      <c r="X134" s="6"/>
      <c r="Y134" s="8"/>
      <c r="Z134" s="44"/>
      <c r="AA134" s="44"/>
      <c r="AB134" s="44"/>
      <c r="AC134" s="44"/>
      <c r="AD134" s="44"/>
      <c r="AE134" s="44"/>
      <c r="AF134" s="44"/>
    </row>
    <row r="135" spans="1:32">
      <c r="A135" s="10">
        <v>40209</v>
      </c>
      <c r="B135" s="11" cm="1">
        <f t="array" ref="B135">INDEX(APT_DATA, ROW(B135)-13, 2*$A$12-1)</f>
        <v>3.6148054833413434E-2</v>
      </c>
      <c r="C135" s="11" cm="1">
        <f t="array" ref="C135">INDEX(APT_DATA, ROW(C135)-13, 2*$A$12)</f>
        <v>0.10553596833733225</v>
      </c>
      <c r="D135" s="12">
        <f t="shared" si="3"/>
        <v>1.1970129330206358E-2</v>
      </c>
      <c r="E135" s="12">
        <f t="shared" si="4"/>
        <v>4.320255917504201E-2</v>
      </c>
      <c r="F135" s="13">
        <v>2.4177925503207076E-2</v>
      </c>
      <c r="G135" s="13">
        <v>6.2333409162290243E-2</v>
      </c>
      <c r="H135" s="14">
        <v>3.6148054833413434E-2</v>
      </c>
      <c r="I135" s="14">
        <v>0.10553596833733225</v>
      </c>
      <c r="J135" s="14">
        <v>6.7447168968778115E-2</v>
      </c>
      <c r="K135" s="14">
        <v>7.2924455694277857E-2</v>
      </c>
      <c r="L135" s="14">
        <v>-3.8693295000802319E-4</v>
      </c>
      <c r="M135" s="14">
        <v>1.4604301590614766E-2</v>
      </c>
      <c r="N135" s="14">
        <v>-2.6109616630040078E-3</v>
      </c>
      <c r="O135" s="14">
        <v>3.0559984951090025E-2</v>
      </c>
      <c r="P135" s="14">
        <v>-2.695639012726736E-3</v>
      </c>
      <c r="Q135" s="14">
        <v>1.2874382734371359E-3</v>
      </c>
      <c r="R135" s="14">
        <v>6.7898880831077202E-2</v>
      </c>
      <c r="S135" s="14">
        <v>0.12532544019315406</v>
      </c>
      <c r="T135" s="14">
        <v>2.8486384898297912E-2</v>
      </c>
      <c r="U135" s="14">
        <v>4.1203797954605159E-2</v>
      </c>
      <c r="V135" s="6"/>
      <c r="W135" s="6"/>
      <c r="X135" s="6"/>
      <c r="Y135" s="8"/>
      <c r="Z135" s="44"/>
      <c r="AA135" s="44"/>
      <c r="AB135" s="44"/>
      <c r="AC135" s="44"/>
      <c r="AD135" s="44"/>
      <c r="AE135" s="44"/>
      <c r="AF135" s="44"/>
    </row>
    <row r="136" spans="1:32">
      <c r="A136" s="10">
        <v>40237</v>
      </c>
      <c r="B136" s="11" cm="1">
        <f t="array" ref="B136">INDEX(APT_DATA, ROW(B136)-13, 2*$A$12-1)</f>
        <v>4.0683636273247226E-2</v>
      </c>
      <c r="C136" s="11" cm="1">
        <f t="array" ref="C136">INDEX(APT_DATA, ROW(C136)-13, 2*$A$12)</f>
        <v>0.11413885002870083</v>
      </c>
      <c r="D136" s="12">
        <f t="shared" si="3"/>
        <v>9.4566331641938728E-3</v>
      </c>
      <c r="E136" s="12">
        <f t="shared" si="4"/>
        <v>3.9951466072520647E-2</v>
      </c>
      <c r="F136" s="13">
        <v>3.1227003109053353E-2</v>
      </c>
      <c r="G136" s="13">
        <v>7.4187383956180186E-2</v>
      </c>
      <c r="H136" s="14">
        <v>4.0683636273247226E-2</v>
      </c>
      <c r="I136" s="14">
        <v>0.11413885002870083</v>
      </c>
      <c r="J136" s="14">
        <v>8.1132001574186319E-2</v>
      </c>
      <c r="K136" s="14">
        <v>8.603246160530742E-2</v>
      </c>
      <c r="L136" s="14">
        <v>1.0366136893751543E-2</v>
      </c>
      <c r="M136" s="14">
        <v>3.9698267993271585E-2</v>
      </c>
      <c r="N136" s="14">
        <v>1.8246837013145001E-3</v>
      </c>
      <c r="O136" s="14">
        <v>4.0850856618353637E-2</v>
      </c>
      <c r="P136" s="14">
        <v>-8.8884880088657692E-4</v>
      </c>
      <c r="Q136" s="14">
        <v>4.7262084376025193E-3</v>
      </c>
      <c r="R136" s="14">
        <v>8.2381527134990584E-2</v>
      </c>
      <c r="S136" s="14">
        <v>0.16769381081460932</v>
      </c>
      <c r="T136" s="14">
        <v>3.5977617226680136E-2</v>
      </c>
      <c r="U136" s="14">
        <v>5.334585041979345E-2</v>
      </c>
      <c r="V136" s="6"/>
      <c r="W136" s="6"/>
      <c r="X136" s="6"/>
      <c r="Y136" s="8"/>
      <c r="Z136" s="44"/>
      <c r="AA136" s="44"/>
      <c r="AB136" s="44"/>
      <c r="AC136" s="44"/>
      <c r="AD136" s="44"/>
      <c r="AE136" s="44"/>
      <c r="AF136" s="44"/>
    </row>
    <row r="137" spans="1:32">
      <c r="A137" s="10">
        <v>40268</v>
      </c>
      <c r="B137" s="11" cm="1">
        <f t="array" ref="B137">INDEX(APT_DATA, ROW(B137)-13, 2*$A$12-1)</f>
        <v>4.3120299155863906E-2</v>
      </c>
      <c r="C137" s="11" cm="1">
        <f t="array" ref="C137">INDEX(APT_DATA, ROW(C137)-13, 2*$A$12)</f>
        <v>0.11453941660917488</v>
      </c>
      <c r="D137" s="12">
        <f t="shared" si="3"/>
        <v>6.3537065754186717E-3</v>
      </c>
      <c r="E137" s="12">
        <f t="shared" si="4"/>
        <v>3.3853090764902172E-2</v>
      </c>
      <c r="F137" s="13">
        <v>3.6766592580445234E-2</v>
      </c>
      <c r="G137" s="13">
        <v>8.068632584427271E-2</v>
      </c>
      <c r="H137" s="14">
        <v>4.3120299155863906E-2</v>
      </c>
      <c r="I137" s="14">
        <v>0.11453941660917488</v>
      </c>
      <c r="J137" s="14">
        <v>9.5957693284950407E-2</v>
      </c>
      <c r="K137" s="14">
        <v>9.9858584172707321E-2</v>
      </c>
      <c r="L137" s="14">
        <v>1.691746687474649E-2</v>
      </c>
      <c r="M137" s="14">
        <v>5.1562371824306563E-2</v>
      </c>
      <c r="N137" s="14">
        <v>7.0950977081916111E-3</v>
      </c>
      <c r="O137" s="14">
        <v>4.7746249997684398E-2</v>
      </c>
      <c r="P137" s="14">
        <v>2.908979226101005E-3</v>
      </c>
      <c r="Q137" s="14">
        <v>7.2659989908641087E-3</v>
      </c>
      <c r="R137" s="14">
        <v>8.8578652197147667E-2</v>
      </c>
      <c r="S137" s="14">
        <v>0.18280476916612942</v>
      </c>
      <c r="T137" s="14">
        <v>4.1936494448297168E-2</v>
      </c>
      <c r="U137" s="14">
        <v>6.2755690245495543E-2</v>
      </c>
      <c r="V137" s="6"/>
      <c r="W137" s="6"/>
      <c r="X137" s="6"/>
      <c r="Y137" s="8"/>
      <c r="Z137" s="44"/>
      <c r="AA137" s="44"/>
      <c r="AB137" s="44"/>
      <c r="AC137" s="44"/>
      <c r="AD137" s="44"/>
      <c r="AE137" s="44"/>
      <c r="AF137" s="44"/>
    </row>
    <row r="138" spans="1:32">
      <c r="A138" s="10">
        <v>40298</v>
      </c>
      <c r="B138" s="11" cm="1">
        <f t="array" ref="B138">INDEX(APT_DATA, ROW(B138)-13, 2*$A$12-1)</f>
        <v>3.7683745429593296E-2</v>
      </c>
      <c r="C138" s="11" cm="1">
        <f t="array" ref="C138">INDEX(APT_DATA, ROW(C138)-13, 2*$A$12)</f>
        <v>0.11302693934363406</v>
      </c>
      <c r="D138" s="12">
        <f t="shared" si="3"/>
        <v>-7.1228292596003939E-4</v>
      </c>
      <c r="E138" s="12">
        <f t="shared" si="4"/>
        <v>2.7462239010020317E-2</v>
      </c>
      <c r="F138" s="13">
        <v>3.8396028355553335E-2</v>
      </c>
      <c r="G138" s="13">
        <v>8.5564700333613741E-2</v>
      </c>
      <c r="H138" s="14">
        <v>3.7683745429593296E-2</v>
      </c>
      <c r="I138" s="14">
        <v>0.11302693934363406</v>
      </c>
      <c r="J138" s="14">
        <v>0.11070109067582412</v>
      </c>
      <c r="K138" s="14">
        <v>0.11451723911850364</v>
      </c>
      <c r="L138" s="14">
        <v>2.1804438305522922E-2</v>
      </c>
      <c r="M138" s="14">
        <v>5.8556647252892002E-2</v>
      </c>
      <c r="N138" s="14">
        <v>7.5528733742213916E-3</v>
      </c>
      <c r="O138" s="14">
        <v>5.5248921242399662E-2</v>
      </c>
      <c r="P138" s="14">
        <v>6.1756758144633217E-3</v>
      </c>
      <c r="Q138" s="14">
        <v>8.4527140266399403E-3</v>
      </c>
      <c r="R138" s="14">
        <v>9.6740793941658243E-2</v>
      </c>
      <c r="S138" s="14">
        <v>0.19760083825792019</v>
      </c>
      <c r="T138" s="14">
        <v>4.7235261280555108E-2</v>
      </c>
      <c r="U138" s="14">
        <v>7.1295053879031567E-2</v>
      </c>
      <c r="V138" s="6"/>
      <c r="W138" s="6"/>
      <c r="X138" s="6"/>
      <c r="Y138" s="8"/>
      <c r="Z138" s="44"/>
      <c r="AA138" s="44"/>
      <c r="AB138" s="44"/>
      <c r="AC138" s="44"/>
      <c r="AD138" s="44"/>
      <c r="AE138" s="44"/>
      <c r="AF138" s="44"/>
    </row>
    <row r="139" spans="1:32">
      <c r="A139" s="10">
        <v>40329</v>
      </c>
      <c r="B139" s="11" cm="1">
        <f t="array" ref="B139">INDEX(APT_DATA, ROW(B139)-13, 2*$A$12-1)</f>
        <v>3.2120359796171449E-2</v>
      </c>
      <c r="C139" s="11" cm="1">
        <f t="array" ref="C139">INDEX(APT_DATA, ROW(C139)-13, 2*$A$12)</f>
        <v>0.11181487563650583</v>
      </c>
      <c r="D139" s="12">
        <f t="shared" si="3"/>
        <v>-5.3990274241400016E-3</v>
      </c>
      <c r="E139" s="12">
        <f t="shared" si="4"/>
        <v>2.4185994245373044E-2</v>
      </c>
      <c r="F139" s="13">
        <v>3.7519387220311451E-2</v>
      </c>
      <c r="G139" s="13">
        <v>8.7628881391132785E-2</v>
      </c>
      <c r="H139" s="14">
        <v>3.2120359796171449E-2</v>
      </c>
      <c r="I139" s="14">
        <v>0.11181487563650583</v>
      </c>
      <c r="J139" s="14">
        <v>0.1213719711618293</v>
      </c>
      <c r="K139" s="14">
        <v>0.12509184601854795</v>
      </c>
      <c r="L139" s="14">
        <v>2.26039343103841E-2</v>
      </c>
      <c r="M139" s="14">
        <v>6.2290084605462148E-2</v>
      </c>
      <c r="N139" s="14">
        <v>3.8555999815748088E-3</v>
      </c>
      <c r="O139" s="14">
        <v>5.9554755581999741E-2</v>
      </c>
      <c r="P139" s="14">
        <v>9.873477906036765E-3</v>
      </c>
      <c r="Q139" s="14">
        <v>1.0386353484719058E-2</v>
      </c>
      <c r="R139" s="14">
        <v>9.9385744112000962E-2</v>
      </c>
      <c r="S139" s="14">
        <v>0.2056336777998824</v>
      </c>
      <c r="T139" s="14">
        <v>5.3227966171492946E-2</v>
      </c>
      <c r="U139" s="14">
        <v>7.8978842573404151E-2</v>
      </c>
      <c r="V139" s="6"/>
      <c r="W139" s="6"/>
      <c r="X139" s="6"/>
      <c r="Y139" s="8"/>
      <c r="Z139" s="44"/>
      <c r="AA139" s="44"/>
      <c r="AB139" s="44"/>
      <c r="AC139" s="44"/>
      <c r="AD139" s="44"/>
      <c r="AE139" s="44"/>
      <c r="AF139" s="44"/>
    </row>
    <row r="140" spans="1:32">
      <c r="A140" s="10">
        <v>40359</v>
      </c>
      <c r="B140" s="11" cm="1">
        <f t="array" ref="B140">INDEX(APT_DATA, ROW(B140)-13, 2*$A$12-1)</f>
        <v>2.1195609951849548E-2</v>
      </c>
      <c r="C140" s="11" cm="1">
        <f t="array" ref="C140">INDEX(APT_DATA, ROW(C140)-13, 2*$A$12)</f>
        <v>0.10533190350290522</v>
      </c>
      <c r="D140" s="12">
        <f t="shared" si="3"/>
        <v>-1.3538373448279462E-2</v>
      </c>
      <c r="E140" s="12">
        <f t="shared" si="4"/>
        <v>1.7341477108015813E-2</v>
      </c>
      <c r="F140" s="13">
        <v>3.4733983400129009E-2</v>
      </c>
      <c r="G140" s="13">
        <v>8.7990426394889409E-2</v>
      </c>
      <c r="H140" s="14">
        <v>2.1195609951849548E-2</v>
      </c>
      <c r="I140" s="14">
        <v>0.10533190350290522</v>
      </c>
      <c r="J140" s="14">
        <v>0.13041587027629609</v>
      </c>
      <c r="K140" s="14">
        <v>0.13516882659368901</v>
      </c>
      <c r="L140" s="14">
        <v>2.3162615016457888E-2</v>
      </c>
      <c r="M140" s="14">
        <v>6.5458224964615841E-2</v>
      </c>
      <c r="N140" s="14">
        <v>-1.3673412628811832E-3</v>
      </c>
      <c r="O140" s="14">
        <v>6.2139232262534705E-2</v>
      </c>
      <c r="P140" s="14">
        <v>1.4439429417142824E-2</v>
      </c>
      <c r="Q140" s="14">
        <v>1.1998746091829826E-2</v>
      </c>
      <c r="R140" s="14">
        <v>9.7026720495064556E-2</v>
      </c>
      <c r="S140" s="14">
        <v>0.21080732839705774</v>
      </c>
      <c r="T140" s="14">
        <v>5.1592899328603892E-2</v>
      </c>
      <c r="U140" s="14">
        <v>8.3162270977780395E-2</v>
      </c>
      <c r="V140" s="6"/>
      <c r="W140" s="6"/>
      <c r="X140" s="6"/>
      <c r="Y140" s="8"/>
      <c r="Z140" s="44"/>
      <c r="AA140" s="44"/>
      <c r="AB140" s="44"/>
      <c r="AC140" s="44"/>
      <c r="AD140" s="44"/>
      <c r="AE140" s="44"/>
      <c r="AF140" s="44"/>
    </row>
    <row r="141" spans="1:32">
      <c r="A141" s="10">
        <v>40390</v>
      </c>
      <c r="B141" s="11" cm="1">
        <f t="array" ref="B141">INDEX(APT_DATA, ROW(B141)-13, 2*$A$12-1)</f>
        <v>6.9695396623092876E-3</v>
      </c>
      <c r="C141" s="11" cm="1">
        <f t="array" ref="C141">INDEX(APT_DATA, ROW(C141)-13, 2*$A$12)</f>
        <v>9.6380350143264293E-2</v>
      </c>
      <c r="D141" s="12">
        <f t="shared" si="3"/>
        <v>-2.3231978529950403E-2</v>
      </c>
      <c r="E141" s="12">
        <f t="shared" si="4"/>
        <v>9.6607373628199156E-3</v>
      </c>
      <c r="F141" s="13">
        <v>3.0201518192259691E-2</v>
      </c>
      <c r="G141" s="13">
        <v>8.6719612780444377E-2</v>
      </c>
      <c r="H141" s="14">
        <v>6.9695396623092876E-3</v>
      </c>
      <c r="I141" s="14">
        <v>9.6380350143264293E-2</v>
      </c>
      <c r="J141" s="14">
        <v>0.13664878088760757</v>
      </c>
      <c r="K141" s="14">
        <v>0.14623723200260197</v>
      </c>
      <c r="L141" s="14">
        <v>2.1999333706066215E-2</v>
      </c>
      <c r="M141" s="14">
        <v>6.5431240045700667E-2</v>
      </c>
      <c r="N141" s="14">
        <v>-8.1240420255829227E-3</v>
      </c>
      <c r="O141" s="14">
        <v>6.4175632706366947E-2</v>
      </c>
      <c r="P141" s="14">
        <v>1.493121345986137E-2</v>
      </c>
      <c r="Q141" s="14">
        <v>1.3215196313974387E-2</v>
      </c>
      <c r="R141" s="14">
        <v>9.3692112238975334E-2</v>
      </c>
      <c r="S141" s="14">
        <v>0.20759549913518871</v>
      </c>
      <c r="T141" s="14">
        <v>5.1486509794981039E-2</v>
      </c>
      <c r="U141" s="14">
        <v>8.1127165116845479E-2</v>
      </c>
      <c r="V141" s="6"/>
      <c r="W141" s="6"/>
      <c r="X141" s="6"/>
      <c r="Y141" s="8"/>
      <c r="Z141" s="44"/>
      <c r="AA141" s="44"/>
      <c r="AB141" s="44"/>
      <c r="AC141" s="44"/>
      <c r="AD141" s="44"/>
      <c r="AE141" s="44"/>
      <c r="AF141" s="44"/>
    </row>
    <row r="142" spans="1:32">
      <c r="A142" s="10">
        <v>40421</v>
      </c>
      <c r="B142" s="11" cm="1">
        <f t="array" ref="B142">INDEX(APT_DATA, ROW(B142)-13, 2*$A$12-1)</f>
        <v>-2.7049658837702273E-3</v>
      </c>
      <c r="C142" s="11" cm="1">
        <f t="array" ref="C142">INDEX(APT_DATA, ROW(C142)-13, 2*$A$12)</f>
        <v>8.8114500372280968E-2</v>
      </c>
      <c r="D142" s="12">
        <f t="shared" si="3"/>
        <v>-2.9311148818933153E-2</v>
      </c>
      <c r="E142" s="12">
        <f t="shared" si="4"/>
        <v>2.9137296016179537E-3</v>
      </c>
      <c r="F142" s="13">
        <v>2.6606182935162925E-2</v>
      </c>
      <c r="G142" s="13">
        <v>8.5200770770663015E-2</v>
      </c>
      <c r="H142" s="14">
        <v>-2.7049658837702273E-3</v>
      </c>
      <c r="I142" s="14">
        <v>8.8114500372280968E-2</v>
      </c>
      <c r="J142" s="14">
        <v>0.1411153803891394</v>
      </c>
      <c r="K142" s="14">
        <v>0.15465754116474439</v>
      </c>
      <c r="L142" s="14">
        <v>2.1709529212894596E-2</v>
      </c>
      <c r="M142" s="14">
        <v>6.3791638049166322E-2</v>
      </c>
      <c r="N142" s="14">
        <v>-1.2428390016230195E-2</v>
      </c>
      <c r="O142" s="14">
        <v>6.4744200277077057E-2</v>
      </c>
      <c r="P142" s="14">
        <v>1.789530553105334E-2</v>
      </c>
      <c r="Q142" s="14">
        <v>1.6297825304483871E-2</v>
      </c>
      <c r="R142" s="14">
        <v>9.2439133725734868E-2</v>
      </c>
      <c r="S142" s="14">
        <v>0.21278401315458728</v>
      </c>
      <c r="T142" s="14">
        <v>4.7046160840785056E-2</v>
      </c>
      <c r="U142" s="14">
        <v>8.0317761698201373E-2</v>
      </c>
      <c r="V142" s="6"/>
      <c r="W142" s="6"/>
      <c r="X142" s="6"/>
      <c r="Y142" s="8"/>
      <c r="Z142" s="44"/>
      <c r="AA142" s="44"/>
      <c r="AB142" s="44"/>
      <c r="AC142" s="44"/>
      <c r="AD142" s="44"/>
      <c r="AE142" s="44"/>
      <c r="AF142" s="44"/>
    </row>
    <row r="143" spans="1:32">
      <c r="A143" s="10">
        <v>40451</v>
      </c>
      <c r="B143" s="11" cm="1">
        <f t="array" ref="B143">INDEX(APT_DATA, ROW(B143)-13, 2*$A$12-1)</f>
        <v>-1.6889248961803216E-2</v>
      </c>
      <c r="C143" s="11" cm="1">
        <f t="array" ref="C143">INDEX(APT_DATA, ROW(C143)-13, 2*$A$12)</f>
        <v>6.5888918993363799E-2</v>
      </c>
      <c r="D143" s="12">
        <f t="shared" si="3"/>
        <v>-3.690905543617895E-2</v>
      </c>
      <c r="E143" s="12">
        <f t="shared" si="4"/>
        <v>-7.9504967695773754E-3</v>
      </c>
      <c r="F143" s="13">
        <v>2.0019806474375734E-2</v>
      </c>
      <c r="G143" s="13">
        <v>7.3839415762941174E-2</v>
      </c>
      <c r="H143" s="14">
        <v>-1.6889248961803216E-2</v>
      </c>
      <c r="I143" s="14">
        <v>6.5888918993363799E-2</v>
      </c>
      <c r="J143" s="14">
        <v>0.13845474869804963</v>
      </c>
      <c r="K143" s="14">
        <v>0.15134034975178001</v>
      </c>
      <c r="L143" s="14">
        <v>1.8833251032746023E-2</v>
      </c>
      <c r="M143" s="14">
        <v>5.8973370753874654E-2</v>
      </c>
      <c r="N143" s="14">
        <v>-2.1351506996243663E-2</v>
      </c>
      <c r="O143" s="14">
        <v>5.4285992256765336E-2</v>
      </c>
      <c r="P143" s="14">
        <v>1.8306656280285161E-2</v>
      </c>
      <c r="Q143" s="14">
        <v>1.588108994899784E-2</v>
      </c>
      <c r="R143" s="14">
        <v>8.598974302179907E-2</v>
      </c>
      <c r="S143" s="14">
        <v>0.19259359409583121</v>
      </c>
      <c r="T143" s="14">
        <v>4.4396285652362755E-2</v>
      </c>
      <c r="U143" s="14">
        <v>7.1124012934106418E-2</v>
      </c>
      <c r="V143" s="6"/>
      <c r="W143" s="6"/>
      <c r="X143" s="6"/>
      <c r="Y143" s="8"/>
      <c r="Z143" s="44"/>
      <c r="AA143" s="44"/>
      <c r="AB143" s="44"/>
      <c r="AC143" s="44"/>
      <c r="AD143" s="44"/>
      <c r="AE143" s="44"/>
      <c r="AF143" s="44"/>
    </row>
    <row r="144" spans="1:32">
      <c r="A144" s="10">
        <v>40482</v>
      </c>
      <c r="B144" s="11" cm="1">
        <f t="array" ref="B144">INDEX(APT_DATA, ROW(B144)-13, 2*$A$12-1)</f>
        <v>-2.2116818789803205E-2</v>
      </c>
      <c r="C144" s="11" cm="1">
        <f t="array" ref="C144">INDEX(APT_DATA, ROW(C144)-13, 2*$A$12)</f>
        <v>6.6518004940757658E-2</v>
      </c>
      <c r="D144" s="12">
        <f t="shared" si="3"/>
        <v>-4.0820163579350255E-2</v>
      </c>
      <c r="E144" s="12">
        <f t="shared" si="4"/>
        <v>-8.3950084484987197E-3</v>
      </c>
      <c r="F144" s="13">
        <v>1.8703344789547049E-2</v>
      </c>
      <c r="G144" s="13">
        <v>7.4913013389256378E-2</v>
      </c>
      <c r="H144" s="14">
        <v>-2.2116818789803205E-2</v>
      </c>
      <c r="I144" s="14">
        <v>6.6518004940757658E-2</v>
      </c>
      <c r="J144" s="14">
        <v>0.14689498414565283</v>
      </c>
      <c r="K144" s="14">
        <v>0.15978688624287818</v>
      </c>
      <c r="L144" s="14">
        <v>1.7228659037003435E-2</v>
      </c>
      <c r="M144" s="14">
        <v>5.6319610524288022E-2</v>
      </c>
      <c r="N144" s="14">
        <v>-2.5456344354864213E-2</v>
      </c>
      <c r="O144" s="14">
        <v>5.682664249834013E-2</v>
      </c>
      <c r="P144" s="14">
        <v>2.1534132678753037E-2</v>
      </c>
      <c r="Q144" s="14">
        <v>1.7324614794698601E-2</v>
      </c>
      <c r="R144" s="14">
        <v>8.3464491449719569E-2</v>
      </c>
      <c r="S144" s="14">
        <v>0.18246281046541957</v>
      </c>
      <c r="T144" s="14">
        <v>4.2848253716210261E-2</v>
      </c>
      <c r="U144" s="14">
        <v>6.7658539495128345E-2</v>
      </c>
      <c r="V144" s="6"/>
      <c r="W144" s="6"/>
      <c r="X144" s="6"/>
      <c r="Y144" s="8"/>
      <c r="Z144" s="44"/>
      <c r="AA144" s="44"/>
      <c r="AB144" s="44"/>
      <c r="AC144" s="44"/>
      <c r="AD144" s="44"/>
      <c r="AE144" s="44"/>
      <c r="AF144" s="44"/>
    </row>
    <row r="145" spans="1:32">
      <c r="A145" s="10">
        <v>40512</v>
      </c>
      <c r="B145" s="11" cm="1">
        <f t="array" ref="B145">INDEX(APT_DATA, ROW(B145)-13, 2*$A$12-1)</f>
        <v>-2.2892692079938048E-2</v>
      </c>
      <c r="C145" s="11" cm="1">
        <f t="array" ref="C145">INDEX(APT_DATA, ROW(C145)-13, 2*$A$12)</f>
        <v>6.9499138260091797E-2</v>
      </c>
      <c r="D145" s="12">
        <f t="shared" si="3"/>
        <v>-4.3777703113282551E-2</v>
      </c>
      <c r="E145" s="12">
        <f t="shared" si="4"/>
        <v>-1.1976165696683916E-2</v>
      </c>
      <c r="F145" s="13">
        <v>2.0885011033344503E-2</v>
      </c>
      <c r="G145" s="13">
        <v>8.1475303956775713E-2</v>
      </c>
      <c r="H145" s="14">
        <v>-2.2892692079938048E-2</v>
      </c>
      <c r="I145" s="14">
        <v>6.9499138260091797E-2</v>
      </c>
      <c r="J145" s="14">
        <v>0.15451672822400786</v>
      </c>
      <c r="K145" s="14">
        <v>0.170736083720743</v>
      </c>
      <c r="L145" s="14">
        <v>1.9016418145161307E-2</v>
      </c>
      <c r="M145" s="14">
        <v>5.9627118861885986E-2</v>
      </c>
      <c r="N145" s="14">
        <v>-2.8446648797645691E-2</v>
      </c>
      <c r="O145" s="14">
        <v>6.2774823399513346E-2</v>
      </c>
      <c r="P145" s="14">
        <v>2.7259197560494774E-2</v>
      </c>
      <c r="Q145" s="14">
        <v>2.2391305431211705E-2</v>
      </c>
      <c r="R145" s="14">
        <v>8.3872969216288507E-2</v>
      </c>
      <c r="S145" s="14">
        <v>0.17811228866101425</v>
      </c>
      <c r="T145" s="14">
        <v>4.1155707196865565E-2</v>
      </c>
      <c r="U145" s="14">
        <v>6.4210455900094887E-2</v>
      </c>
      <c r="V145" s="6"/>
      <c r="W145" s="6"/>
      <c r="X145" s="6"/>
      <c r="Y145" s="8"/>
      <c r="Z145" s="44"/>
      <c r="AA145" s="44"/>
      <c r="AB145" s="44"/>
      <c r="AC145" s="44"/>
      <c r="AD145" s="44"/>
      <c r="AE145" s="44"/>
      <c r="AF145" s="44"/>
    </row>
    <row r="146" spans="1:32">
      <c r="A146" s="10">
        <v>40543</v>
      </c>
      <c r="B146" s="11" cm="1">
        <f t="array" ref="B146">INDEX(APT_DATA, ROW(B146)-13, 2*$A$12-1)</f>
        <v>-2.1937402983887688E-2</v>
      </c>
      <c r="C146" s="11" cm="1">
        <f t="array" ref="C146">INDEX(APT_DATA, ROW(C146)-13, 2*$A$12)</f>
        <v>7.3846948634401555E-2</v>
      </c>
      <c r="D146" s="12">
        <f t="shared" si="3"/>
        <v>-4.7205654718257772E-2</v>
      </c>
      <c r="E146" s="12">
        <f t="shared" si="4"/>
        <v>-1.4632447220524369E-2</v>
      </c>
      <c r="F146" s="13">
        <v>2.5268251734370084E-2</v>
      </c>
      <c r="G146" s="13">
        <v>8.8479395854925924E-2</v>
      </c>
      <c r="H146" s="14">
        <v>-2.1937402983887688E-2</v>
      </c>
      <c r="I146" s="14">
        <v>7.3846948634401555E-2</v>
      </c>
      <c r="J146" s="14">
        <v>0.16564683055672691</v>
      </c>
      <c r="K146" s="14">
        <v>0.18547051282346261</v>
      </c>
      <c r="L146" s="14">
        <v>2.0039781811224566E-2</v>
      </c>
      <c r="M146" s="14">
        <v>6.2552329565730869E-2</v>
      </c>
      <c r="N146" s="14">
        <v>-2.8451444688312511E-2</v>
      </c>
      <c r="O146" s="14">
        <v>6.5758746962485182E-2</v>
      </c>
      <c r="P146" s="14">
        <v>3.5800127127862957E-2</v>
      </c>
      <c r="Q146" s="14">
        <v>2.9205007421212237E-2</v>
      </c>
      <c r="R146" s="14">
        <v>9.4891845654875295E-2</v>
      </c>
      <c r="S146" s="14">
        <v>0.18481520721264699</v>
      </c>
      <c r="T146" s="14">
        <v>4.0743114090981747E-2</v>
      </c>
      <c r="U146" s="14">
        <v>6.5339966933350313E-2</v>
      </c>
      <c r="V146" s="6"/>
      <c r="W146" s="6"/>
      <c r="X146" s="6"/>
      <c r="Y146" s="8"/>
      <c r="Z146" s="44"/>
      <c r="AA146" s="44"/>
      <c r="AB146" s="44"/>
      <c r="AC146" s="44"/>
      <c r="AD146" s="44"/>
      <c r="AE146" s="44"/>
      <c r="AF146" s="44"/>
    </row>
    <row r="147" spans="1:32">
      <c r="A147" s="10">
        <v>40574</v>
      </c>
      <c r="B147" s="11" cm="1">
        <f t="array" ref="B147">INDEX(APT_DATA, ROW(B147)-13, 2*$A$12-1)</f>
        <v>-2.1281630483272251E-2</v>
      </c>
      <c r="C147" s="11" cm="1">
        <f t="array" ref="C147">INDEX(APT_DATA, ROW(C147)-13, 2*$A$12)</f>
        <v>8.0104251428470885E-2</v>
      </c>
      <c r="D147" s="12">
        <f t="shared" si="3"/>
        <v>-5.1611649837985163E-2</v>
      </c>
      <c r="E147" s="12">
        <f t="shared" si="4"/>
        <v>-1.5754119122517007E-2</v>
      </c>
      <c r="F147" s="13">
        <v>3.0330019354712912E-2</v>
      </c>
      <c r="G147" s="13">
        <v>9.5858370550987892E-2</v>
      </c>
      <c r="H147" s="14">
        <v>-2.1281630483272251E-2</v>
      </c>
      <c r="I147" s="14">
        <v>8.0104251428470885E-2</v>
      </c>
      <c r="J147" s="14">
        <v>0.17897135377538609</v>
      </c>
      <c r="K147" s="14">
        <v>0.20083859216287414</v>
      </c>
      <c r="L147" s="14">
        <v>2.3837255669791446E-2</v>
      </c>
      <c r="M147" s="14">
        <v>6.829194189709753E-2</v>
      </c>
      <c r="N147" s="14">
        <v>-2.8513951639805968E-2</v>
      </c>
      <c r="O147" s="14">
        <v>6.58609614249972E-2</v>
      </c>
      <c r="P147" s="14">
        <v>4.3757749624169007E-2</v>
      </c>
      <c r="Q147" s="14">
        <v>3.3535451123217985E-2</v>
      </c>
      <c r="R147" s="14">
        <v>0.10362857997038932</v>
      </c>
      <c r="S147" s="14">
        <v>0.17861588471043399</v>
      </c>
      <c r="T147" s="14">
        <v>4.4312468921076986E-2</v>
      </c>
      <c r="U147" s="14">
        <v>6.9691748936722586E-2</v>
      </c>
      <c r="V147" s="6"/>
      <c r="W147" s="6"/>
      <c r="X147" s="6"/>
      <c r="Y147" s="8"/>
      <c r="Z147" s="44"/>
      <c r="AA147" s="44"/>
      <c r="AB147" s="44"/>
      <c r="AC147" s="44"/>
      <c r="AD147" s="44"/>
      <c r="AE147" s="44"/>
      <c r="AF147" s="44"/>
    </row>
    <row r="148" spans="1:32">
      <c r="A148" s="10">
        <v>40602</v>
      </c>
      <c r="B148" s="11" cm="1">
        <f t="array" ref="B148">INDEX(APT_DATA, ROW(B148)-13, 2*$A$12-1)</f>
        <v>-2.0959855424586782E-2</v>
      </c>
      <c r="C148" s="11" cm="1">
        <f t="array" ref="C148">INDEX(APT_DATA, ROW(C148)-13, 2*$A$12)</f>
        <v>9.2078760208176291E-2</v>
      </c>
      <c r="D148" s="12">
        <f t="shared" si="3"/>
        <v>-5.8625644461845927E-2</v>
      </c>
      <c r="E148" s="12">
        <f t="shared" si="4"/>
        <v>-1.6633526658015096E-2</v>
      </c>
      <c r="F148" s="13">
        <v>3.7665789037259145E-2</v>
      </c>
      <c r="G148" s="13">
        <v>0.10871228686619139</v>
      </c>
      <c r="H148" s="14">
        <v>-2.0959855424586782E-2</v>
      </c>
      <c r="I148" s="14">
        <v>9.2078760208176291E-2</v>
      </c>
      <c r="J148" s="14">
        <v>0.19377301039690997</v>
      </c>
      <c r="K148" s="14">
        <v>0.20907415877255553</v>
      </c>
      <c r="L148" s="14">
        <v>3.4015196967299488E-2</v>
      </c>
      <c r="M148" s="14">
        <v>7.8626352284383305E-2</v>
      </c>
      <c r="N148" s="14">
        <v>-2.7753704155191072E-2</v>
      </c>
      <c r="O148" s="14">
        <v>6.8593937913538294E-2</v>
      </c>
      <c r="P148" s="14">
        <v>6.2840161677298445E-2</v>
      </c>
      <c r="Q148" s="14">
        <v>5.0975133675657425E-2</v>
      </c>
      <c r="R148" s="14">
        <v>0.11589857068823584</v>
      </c>
      <c r="S148" s="14">
        <v>0.16719083763285258</v>
      </c>
      <c r="T148" s="14">
        <v>5.1425968843877845E-2</v>
      </c>
      <c r="U148" s="14">
        <v>7.8513484279777224E-2</v>
      </c>
      <c r="V148" s="6"/>
      <c r="W148" s="6"/>
      <c r="X148" s="6"/>
      <c r="Y148" s="8"/>
      <c r="Z148" s="44"/>
      <c r="AA148" s="44"/>
      <c r="AB148" s="44"/>
      <c r="AC148" s="44"/>
      <c r="AD148" s="44"/>
      <c r="AE148" s="44"/>
      <c r="AF148" s="44"/>
    </row>
    <row r="149" spans="1:32">
      <c r="A149" s="10">
        <v>40633</v>
      </c>
      <c r="B149" s="11" cm="1">
        <f t="array" ref="B149">INDEX(APT_DATA, ROW(B149)-13, 2*$A$12-1)</f>
        <v>-1.9333950910110476E-2</v>
      </c>
      <c r="C149" s="11" cm="1">
        <f t="array" ref="C149">INDEX(APT_DATA, ROW(C149)-13, 2*$A$12)</f>
        <v>0.10396003021438149</v>
      </c>
      <c r="D149" s="12">
        <f t="shared" si="3"/>
        <v>-6.7474580847995069E-2</v>
      </c>
      <c r="E149" s="12">
        <f t="shared" si="4"/>
        <v>-2.1225566398830553E-2</v>
      </c>
      <c r="F149" s="13">
        <v>4.8140629937884594E-2</v>
      </c>
      <c r="G149" s="13">
        <v>0.12518559661321205</v>
      </c>
      <c r="H149" s="14">
        <v>-1.9333950910110476E-2</v>
      </c>
      <c r="I149" s="14">
        <v>0.10396003021438149</v>
      </c>
      <c r="J149" s="14">
        <v>0.20930509189642676</v>
      </c>
      <c r="K149" s="14">
        <v>0.220526529930823</v>
      </c>
      <c r="L149" s="14">
        <v>4.8031796411017069E-2</v>
      </c>
      <c r="M149" s="14">
        <v>9.1656158507453789E-2</v>
      </c>
      <c r="N149" s="14">
        <v>-2.7390668560299813E-2</v>
      </c>
      <c r="O149" s="14">
        <v>7.3661641110116749E-2</v>
      </c>
      <c r="P149" s="14">
        <v>8.7152313292201189E-2</v>
      </c>
      <c r="Q149" s="14">
        <v>8.0152874399683549E-2</v>
      </c>
      <c r="R149" s="14">
        <v>0.13359306887408939</v>
      </c>
      <c r="S149" s="14">
        <v>0.17156872754767627</v>
      </c>
      <c r="T149" s="14">
        <v>6.4630643998709214E-2</v>
      </c>
      <c r="U149" s="14">
        <v>9.334266471595476E-2</v>
      </c>
      <c r="V149" s="6"/>
      <c r="W149" s="6"/>
      <c r="X149" s="6"/>
      <c r="Y149" s="8"/>
      <c r="Z149" s="44"/>
      <c r="AA149" s="44"/>
      <c r="AB149" s="44"/>
      <c r="AC149" s="44"/>
      <c r="AD149" s="44"/>
      <c r="AE149" s="44"/>
      <c r="AF149" s="44"/>
    </row>
    <row r="150" spans="1:32">
      <c r="A150" s="10">
        <v>40663</v>
      </c>
      <c r="B150" s="11" cm="1">
        <f t="array" ref="B150">INDEX(APT_DATA, ROW(B150)-13, 2*$A$12-1)</f>
        <v>-1.7580346012785131E-2</v>
      </c>
      <c r="C150" s="11" cm="1">
        <f t="array" ref="C150">INDEX(APT_DATA, ROW(C150)-13, 2*$A$12)</f>
        <v>0.10592986270652593</v>
      </c>
      <c r="D150" s="12">
        <f t="shared" si="3"/>
        <v>-7.6154419384903416E-2</v>
      </c>
      <c r="E150" s="12">
        <f t="shared" si="4"/>
        <v>-2.9808085338738577E-2</v>
      </c>
      <c r="F150" s="13">
        <v>5.8574073372118285E-2</v>
      </c>
      <c r="G150" s="13">
        <v>0.13573794804526451</v>
      </c>
      <c r="H150" s="14">
        <v>-1.7580346012785131E-2</v>
      </c>
      <c r="I150" s="14">
        <v>0.10592986270652593</v>
      </c>
      <c r="J150" s="14">
        <v>0.2285122780832658</v>
      </c>
      <c r="K150" s="14">
        <v>0.23113345590179679</v>
      </c>
      <c r="L150" s="14">
        <v>6.1708278000459638E-2</v>
      </c>
      <c r="M150" s="14">
        <v>0.10719644538187123</v>
      </c>
      <c r="N150" s="14">
        <v>-2.5070068256368927E-2</v>
      </c>
      <c r="O150" s="14">
        <v>7.4999884702016795E-2</v>
      </c>
      <c r="P150" s="14">
        <v>0.12085354749631949</v>
      </c>
      <c r="Q150" s="14">
        <v>0.1158819021560562</v>
      </c>
      <c r="R150" s="14">
        <v>0.14070193450990653</v>
      </c>
      <c r="S150" s="14">
        <v>0.17159365473235311</v>
      </c>
      <c r="T150" s="14">
        <v>7.4550438938122632E-2</v>
      </c>
      <c r="U150" s="14">
        <v>0.10362735193264672</v>
      </c>
      <c r="V150" s="6"/>
      <c r="W150" s="6"/>
      <c r="X150" s="6"/>
      <c r="Y150" s="8"/>
      <c r="Z150" s="44"/>
      <c r="AA150" s="44"/>
      <c r="AB150" s="44"/>
      <c r="AC150" s="44"/>
      <c r="AD150" s="44"/>
      <c r="AE150" s="44"/>
      <c r="AF150" s="44"/>
    </row>
    <row r="151" spans="1:32">
      <c r="A151" s="10">
        <v>40694</v>
      </c>
      <c r="B151" s="11" cm="1">
        <f t="array" ref="B151">INDEX(APT_DATA, ROW(B151)-13, 2*$A$12-1)</f>
        <v>-1.4811621020073606E-2</v>
      </c>
      <c r="C151" s="11" cm="1">
        <f t="array" ref="C151">INDEX(APT_DATA, ROW(C151)-13, 2*$A$12)</f>
        <v>0.10628622954036038</v>
      </c>
      <c r="D151" s="12">
        <f t="shared" si="3"/>
        <v>-8.3670571023889084E-2</v>
      </c>
      <c r="E151" s="12">
        <f t="shared" si="4"/>
        <v>-3.6570700763176589E-2</v>
      </c>
      <c r="F151" s="13">
        <v>6.8858950003815478E-2</v>
      </c>
      <c r="G151" s="13">
        <v>0.14285693030353697</v>
      </c>
      <c r="H151" s="14">
        <v>-1.4811621020073606E-2</v>
      </c>
      <c r="I151" s="14">
        <v>0.10628622954036038</v>
      </c>
      <c r="J151" s="14">
        <v>0.24488703964218717</v>
      </c>
      <c r="K151" s="14">
        <v>0.23918265328684152</v>
      </c>
      <c r="L151" s="14">
        <v>7.6102480583923215E-2</v>
      </c>
      <c r="M151" s="14">
        <v>0.12219118559265962</v>
      </c>
      <c r="N151" s="14">
        <v>-2.4460130428882509E-2</v>
      </c>
      <c r="O151" s="14">
        <v>6.8525531107459292E-2</v>
      </c>
      <c r="P151" s="14">
        <v>0.15711250943006583</v>
      </c>
      <c r="Q151" s="14">
        <v>0.15293381803876871</v>
      </c>
      <c r="R151" s="14">
        <v>0.1497243436311082</v>
      </c>
      <c r="S151" s="14">
        <v>0.16981116086352799</v>
      </c>
      <c r="T151" s="14">
        <v>8.7156090204151715E-2</v>
      </c>
      <c r="U151" s="14">
        <v>0.11343127927932062</v>
      </c>
      <c r="V151" s="6"/>
      <c r="W151" s="6"/>
      <c r="X151" s="6"/>
      <c r="Y151" s="8"/>
      <c r="Z151" s="44"/>
      <c r="AA151" s="44"/>
      <c r="AB151" s="44"/>
      <c r="AC151" s="44"/>
      <c r="AD151" s="44"/>
      <c r="AE151" s="44"/>
      <c r="AF151" s="44"/>
    </row>
    <row r="152" spans="1:32">
      <c r="A152" s="10">
        <v>40724</v>
      </c>
      <c r="B152" s="11" cm="1">
        <f t="array" ref="B152">INDEX(APT_DATA, ROW(B152)-13, 2*$A$12-1)</f>
        <v>-1.0374175553442777E-2</v>
      </c>
      <c r="C152" s="11" cm="1">
        <f t="array" ref="C152">INDEX(APT_DATA, ROW(C152)-13, 2*$A$12)</f>
        <v>0.10974675577350856</v>
      </c>
      <c r="D152" s="12">
        <f t="shared" si="3"/>
        <v>-8.6818158770392451E-2</v>
      </c>
      <c r="E152" s="12">
        <f t="shared" si="4"/>
        <v>-3.7642007753722284E-2</v>
      </c>
      <c r="F152" s="13">
        <v>7.6443983216949674E-2</v>
      </c>
      <c r="G152" s="13">
        <v>0.14738876352723085</v>
      </c>
      <c r="H152" s="14">
        <v>-1.0374175553442777E-2</v>
      </c>
      <c r="I152" s="14">
        <v>0.10974675577350856</v>
      </c>
      <c r="J152" s="14">
        <v>0.24985367226807953</v>
      </c>
      <c r="K152" s="14">
        <v>0.24010747673508082</v>
      </c>
      <c r="L152" s="14">
        <v>8.6478296442296543E-2</v>
      </c>
      <c r="M152" s="14">
        <v>0.13003724908718239</v>
      </c>
      <c r="N152" s="14">
        <v>-2.0666282325391028E-2</v>
      </c>
      <c r="O152" s="14">
        <v>6.4494216309923802E-2</v>
      </c>
      <c r="P152" s="14">
        <v>0.178068382753092</v>
      </c>
      <c r="Q152" s="14">
        <v>0.1745454017880832</v>
      </c>
      <c r="R152" s="14">
        <v>0.17260030193631848</v>
      </c>
      <c r="S152" s="14">
        <v>0.17074278706709434</v>
      </c>
      <c r="T152" s="14">
        <v>0.10216305101736545</v>
      </c>
      <c r="U152" s="14">
        <v>0.12318542996832815</v>
      </c>
      <c r="V152" s="6"/>
      <c r="W152" s="6"/>
      <c r="X152" s="6"/>
      <c r="Y152" s="8"/>
      <c r="Z152" s="44"/>
      <c r="AA152" s="44"/>
      <c r="AB152" s="44"/>
      <c r="AC152" s="44"/>
      <c r="AD152" s="44"/>
      <c r="AE152" s="44"/>
      <c r="AF152" s="44"/>
    </row>
    <row r="153" spans="1:32">
      <c r="A153" s="10">
        <v>40755</v>
      </c>
      <c r="B153" s="11" cm="1">
        <f t="array" ref="B153">INDEX(APT_DATA, ROW(B153)-13, 2*$A$12-1)</f>
        <v>-6.7613074422677721E-3</v>
      </c>
      <c r="C153" s="11" cm="1">
        <f t="array" ref="C153">INDEX(APT_DATA, ROW(C153)-13, 2*$A$12)</f>
        <v>0.12140981480203017</v>
      </c>
      <c r="D153" s="12">
        <f t="shared" si="3"/>
        <v>-9.030450345387131E-2</v>
      </c>
      <c r="E153" s="12">
        <f t="shared" si="4"/>
        <v>-3.338374866500482E-2</v>
      </c>
      <c r="F153" s="13">
        <v>8.3543196011603538E-2</v>
      </c>
      <c r="G153" s="13">
        <v>0.15479356346703499</v>
      </c>
      <c r="H153" s="14">
        <v>-6.7613074422677721E-3</v>
      </c>
      <c r="I153" s="14">
        <v>0.12140981480203017</v>
      </c>
      <c r="J153" s="14">
        <v>0.25485173670216743</v>
      </c>
      <c r="K153" s="14">
        <v>0.23657037362608135</v>
      </c>
      <c r="L153" s="14">
        <v>9.8069528884247248E-2</v>
      </c>
      <c r="M153" s="14">
        <v>0.13764370569881978</v>
      </c>
      <c r="N153" s="14">
        <v>-1.6937199442530138E-2</v>
      </c>
      <c r="O153" s="14">
        <v>6.0814836215475898E-2</v>
      </c>
      <c r="P153" s="14">
        <v>0.19678371073796574</v>
      </c>
      <c r="Q153" s="14">
        <v>0.18849813252791292</v>
      </c>
      <c r="R153" s="14">
        <v>0.19651383224165686</v>
      </c>
      <c r="S153" s="14">
        <v>0.17956452496748043</v>
      </c>
      <c r="T153" s="14">
        <v>0.11135368925875944</v>
      </c>
      <c r="U153" s="14">
        <v>0.13173430888488502</v>
      </c>
      <c r="V153" s="6"/>
      <c r="W153" s="6"/>
      <c r="X153" s="6"/>
      <c r="Y153" s="8"/>
      <c r="Z153" s="44"/>
      <c r="AA153" s="44"/>
      <c r="AB153" s="44"/>
      <c r="AC153" s="44"/>
      <c r="AD153" s="44"/>
      <c r="AE153" s="44"/>
      <c r="AF153" s="44"/>
    </row>
    <row r="154" spans="1:32">
      <c r="A154" s="10">
        <v>40786</v>
      </c>
      <c r="B154" s="11" cm="1">
        <f t="array" ref="B154">INDEX(APT_DATA, ROW(B154)-13, 2*$A$12-1)</f>
        <v>-3.3197148855498293E-3</v>
      </c>
      <c r="C154" s="11" cm="1">
        <f t="array" ref="C154">INDEX(APT_DATA, ROW(C154)-13, 2*$A$12)</f>
        <v>0.13839501648024122</v>
      </c>
      <c r="D154" s="12">
        <f t="shared" si="3"/>
        <v>-9.4877502487207166E-2</v>
      </c>
      <c r="E154" s="12">
        <f t="shared" si="4"/>
        <v>-2.8411880178330406E-2</v>
      </c>
      <c r="F154" s="13">
        <v>9.1557787601657337E-2</v>
      </c>
      <c r="G154" s="13">
        <v>0.16680689665857162</v>
      </c>
      <c r="H154" s="14">
        <v>-3.3197148855498293E-3</v>
      </c>
      <c r="I154" s="14">
        <v>0.13839501648024122</v>
      </c>
      <c r="J154" s="14">
        <v>0.25959170896776351</v>
      </c>
      <c r="K154" s="14">
        <v>0.23747449797422093</v>
      </c>
      <c r="L154" s="14">
        <v>0.11130098511218245</v>
      </c>
      <c r="M154" s="14">
        <v>0.14962776238271447</v>
      </c>
      <c r="N154" s="14">
        <v>-1.5307380815674843E-2</v>
      </c>
      <c r="O154" s="14">
        <v>5.9876398564551403E-2</v>
      </c>
      <c r="P154" s="14">
        <v>0.21701559499036405</v>
      </c>
      <c r="Q154" s="14">
        <v>0.20634323161417334</v>
      </c>
      <c r="R154" s="14">
        <v>0.21325686500649765</v>
      </c>
      <c r="S154" s="14">
        <v>0.18217596817814607</v>
      </c>
      <c r="T154" s="14">
        <v>0.12175355642911767</v>
      </c>
      <c r="U154" s="14">
        <v>0.13766889985831243</v>
      </c>
      <c r="V154" s="6"/>
      <c r="W154" s="6"/>
      <c r="X154" s="6"/>
      <c r="Y154" s="8"/>
      <c r="Z154" s="44"/>
      <c r="AA154" s="44"/>
      <c r="AB154" s="44"/>
      <c r="AC154" s="44"/>
      <c r="AD154" s="44"/>
      <c r="AE154" s="44"/>
      <c r="AF154" s="44"/>
    </row>
    <row r="155" spans="1:32">
      <c r="A155" s="10">
        <v>40816</v>
      </c>
      <c r="B155" s="11" cm="1">
        <f t="array" ref="B155">INDEX(APT_DATA, ROW(B155)-13, 2*$A$12-1)</f>
        <v>-1.8690171757705931E-3</v>
      </c>
      <c r="C155" s="11" cm="1">
        <f t="array" ref="C155">INDEX(APT_DATA, ROW(C155)-13, 2*$A$12)</f>
        <v>0.15560829160315204</v>
      </c>
      <c r="D155" s="12">
        <f t="shared" si="3"/>
        <v>-9.9258761505617632E-2</v>
      </c>
      <c r="E155" s="12">
        <f t="shared" si="4"/>
        <v>-2.3281035773767833E-2</v>
      </c>
      <c r="F155" s="13">
        <v>9.7389744329847039E-2</v>
      </c>
      <c r="G155" s="13">
        <v>0.17888932737691987</v>
      </c>
      <c r="H155" s="14">
        <v>-1.8690171757705931E-3</v>
      </c>
      <c r="I155" s="14">
        <v>0.15560829160315204</v>
      </c>
      <c r="J155" s="14">
        <v>0.26115132887459347</v>
      </c>
      <c r="K155" s="14">
        <v>0.2387741731219184</v>
      </c>
      <c r="L155" s="14">
        <v>0.12543666370649253</v>
      </c>
      <c r="M155" s="14">
        <v>0.16240296540585342</v>
      </c>
      <c r="N155" s="14">
        <v>-1.5419556677658819E-2</v>
      </c>
      <c r="O155" s="14">
        <v>6.1213139319155507E-2</v>
      </c>
      <c r="P155" s="14">
        <v>0.23677183318145856</v>
      </c>
      <c r="Q155" s="14">
        <v>0.22775759855525579</v>
      </c>
      <c r="R155" s="14">
        <v>0.2229600336792239</v>
      </c>
      <c r="S155" s="14">
        <v>0.18592191506466005</v>
      </c>
      <c r="T155" s="14">
        <v>0.13077934227343113</v>
      </c>
      <c r="U155" s="14">
        <v>0.1485495595157631</v>
      </c>
      <c r="V155" s="6"/>
      <c r="W155" s="6"/>
      <c r="X155" s="6"/>
      <c r="Y155" s="8"/>
      <c r="Z155" s="44"/>
      <c r="AA155" s="44"/>
      <c r="AB155" s="44"/>
      <c r="AC155" s="44"/>
      <c r="AD155" s="44"/>
      <c r="AE155" s="44"/>
      <c r="AF155" s="44"/>
    </row>
    <row r="156" spans="1:32">
      <c r="A156" s="10">
        <v>40847</v>
      </c>
      <c r="B156" s="11" cm="1">
        <f t="array" ref="B156">INDEX(APT_DATA, ROW(B156)-13, 2*$A$12-1)</f>
        <v>-1.3127167083524238E-3</v>
      </c>
      <c r="C156" s="11" cm="1">
        <f t="array" ref="C156">INDEX(APT_DATA, ROW(C156)-13, 2*$A$12)</f>
        <v>0.1542873792738888</v>
      </c>
      <c r="D156" s="12">
        <f t="shared" si="3"/>
        <v>-0.10139234898222638</v>
      </c>
      <c r="E156" s="12">
        <f t="shared" si="4"/>
        <v>-2.6226886032392649E-2</v>
      </c>
      <c r="F156" s="13">
        <v>0.10007963227387395</v>
      </c>
      <c r="G156" s="13">
        <v>0.18051426530628145</v>
      </c>
      <c r="H156" s="14">
        <v>-1.3127167083524238E-3</v>
      </c>
      <c r="I156" s="14">
        <v>0.1542873792738888</v>
      </c>
      <c r="J156" s="14">
        <v>0.25279809609771187</v>
      </c>
      <c r="K156" s="14">
        <v>0.23027353146770579</v>
      </c>
      <c r="L156" s="14">
        <v>0.1341199057661806</v>
      </c>
      <c r="M156" s="14">
        <v>0.17028042914241115</v>
      </c>
      <c r="N156" s="14">
        <v>-1.7843333669683381E-2</v>
      </c>
      <c r="O156" s="14">
        <v>6.0101284159688406E-2</v>
      </c>
      <c r="P156" s="14">
        <v>0.24916741108924945</v>
      </c>
      <c r="Q156" s="14">
        <v>0.24263354415570948</v>
      </c>
      <c r="R156" s="14">
        <v>0.22580508977601244</v>
      </c>
      <c r="S156" s="14">
        <v>0.18314148698006627</v>
      </c>
      <c r="T156" s="14">
        <v>0.14154048588132628</v>
      </c>
      <c r="U156" s="14">
        <v>0.15892589222754983</v>
      </c>
      <c r="V156" s="6"/>
      <c r="W156" s="6"/>
      <c r="X156" s="6"/>
      <c r="Y156" s="8"/>
      <c r="Z156" s="44"/>
      <c r="AA156" s="44"/>
      <c r="AB156" s="44"/>
      <c r="AC156" s="44"/>
      <c r="AD156" s="44"/>
      <c r="AE156" s="44"/>
      <c r="AF156" s="44"/>
    </row>
    <row r="157" spans="1:32">
      <c r="A157" s="10">
        <v>40877</v>
      </c>
      <c r="B157" s="11" cm="1">
        <f t="array" ref="B157">INDEX(APT_DATA, ROW(B157)-13, 2*$A$12-1)</f>
        <v>-2.1128414633346804E-3</v>
      </c>
      <c r="C157" s="11" cm="1">
        <f t="array" ref="C157">INDEX(APT_DATA, ROW(C157)-13, 2*$A$12)</f>
        <v>0.14497536194672023</v>
      </c>
      <c r="D157" s="12">
        <f t="shared" si="3"/>
        <v>-0.10235026280314274</v>
      </c>
      <c r="E157" s="12">
        <f t="shared" si="4"/>
        <v>-2.7550743566390645E-2</v>
      </c>
      <c r="F157" s="13">
        <v>0.10023742133980806</v>
      </c>
      <c r="G157" s="13">
        <v>0.17252610551311087</v>
      </c>
      <c r="H157" s="14">
        <v>-2.1128414633346804E-3</v>
      </c>
      <c r="I157" s="14">
        <v>0.14497536194672023</v>
      </c>
      <c r="J157" s="14">
        <v>0.24240600259840117</v>
      </c>
      <c r="K157" s="14">
        <v>0.21630136443101011</v>
      </c>
      <c r="L157" s="14">
        <v>0.14710032658570715</v>
      </c>
      <c r="M157" s="14">
        <v>0.18001320076912197</v>
      </c>
      <c r="N157" s="14">
        <v>-1.9214018380066977E-2</v>
      </c>
      <c r="O157" s="14">
        <v>5.1573249809258703E-2</v>
      </c>
      <c r="P157" s="14">
        <v>0.25142200373698631</v>
      </c>
      <c r="Q157" s="14">
        <v>0.2525461687277899</v>
      </c>
      <c r="R157" s="14">
        <v>0.21408233387879472</v>
      </c>
      <c r="S157" s="14">
        <v>0.15709325602423263</v>
      </c>
      <c r="T157" s="14">
        <v>0.16613808775649197</v>
      </c>
      <c r="U157" s="14">
        <v>0.17812407558905874</v>
      </c>
      <c r="V157" s="6"/>
      <c r="W157" s="6"/>
      <c r="X157" s="6"/>
      <c r="Y157" s="8"/>
      <c r="Z157" s="44"/>
      <c r="AA157" s="44"/>
      <c r="AB157" s="44"/>
      <c r="AC157" s="44"/>
      <c r="AD157" s="44"/>
      <c r="AE157" s="44"/>
      <c r="AF157" s="44"/>
    </row>
    <row r="158" spans="1:32">
      <c r="A158" s="10">
        <v>40908</v>
      </c>
      <c r="B158" s="11" cm="1">
        <f t="array" ref="B158">INDEX(APT_DATA, ROW(B158)-13, 2*$A$12-1)</f>
        <v>-4.4104713945665175E-3</v>
      </c>
      <c r="C158" s="11" cm="1">
        <f t="array" ref="C158">INDEX(APT_DATA, ROW(C158)-13, 2*$A$12)</f>
        <v>0.13415972805753573</v>
      </c>
      <c r="D158" s="12">
        <f t="shared" si="3"/>
        <v>-0.10042574653597591</v>
      </c>
      <c r="E158" s="12">
        <f t="shared" si="4"/>
        <v>-2.7919839271979052E-2</v>
      </c>
      <c r="F158" s="13">
        <v>9.6015275141409395E-2</v>
      </c>
      <c r="G158" s="13">
        <v>0.16207956732951478</v>
      </c>
      <c r="H158" s="14">
        <v>-4.4104713945665175E-3</v>
      </c>
      <c r="I158" s="14">
        <v>0.13415972805753573</v>
      </c>
      <c r="J158" s="14">
        <v>0.22443877980986993</v>
      </c>
      <c r="K158" s="14">
        <v>0.19493426736566444</v>
      </c>
      <c r="L158" s="14">
        <v>0.14949859369474683</v>
      </c>
      <c r="M158" s="14">
        <v>0.18151684190527506</v>
      </c>
      <c r="N158" s="14">
        <v>-1.99570629404211E-2</v>
      </c>
      <c r="O158" s="14">
        <v>4.9062634714606368E-2</v>
      </c>
      <c r="P158" s="14">
        <v>0.24663770239040539</v>
      </c>
      <c r="Q158" s="14">
        <v>0.24905274712129044</v>
      </c>
      <c r="R158" s="14">
        <v>0.19120201103905488</v>
      </c>
      <c r="S158" s="14">
        <v>0.11931204541466789</v>
      </c>
      <c r="T158" s="14">
        <v>0.17632524654533976</v>
      </c>
      <c r="U158" s="14">
        <v>0.18569104407689707</v>
      </c>
      <c r="V158" s="6"/>
      <c r="W158" s="6"/>
      <c r="X158" s="6"/>
      <c r="Y158" s="8"/>
      <c r="Z158" s="44"/>
      <c r="AA158" s="44"/>
      <c r="AB158" s="44"/>
      <c r="AC158" s="44"/>
      <c r="AD158" s="44"/>
      <c r="AE158" s="44"/>
      <c r="AF158" s="44"/>
    </row>
    <row r="159" spans="1:32">
      <c r="A159" s="10">
        <v>40939</v>
      </c>
      <c r="B159" s="11" cm="1">
        <f t="array" ref="B159">INDEX(APT_DATA, ROW(B159)-13, 2*$A$12-1)</f>
        <v>-7.574186725377352E-3</v>
      </c>
      <c r="C159" s="11" cm="1">
        <f t="array" ref="C159">INDEX(APT_DATA, ROW(C159)-13, 2*$A$12)</f>
        <v>0.12082461295491176</v>
      </c>
      <c r="D159" s="12">
        <f t="shared" si="3"/>
        <v>-9.8669407242672147E-2</v>
      </c>
      <c r="E159" s="12">
        <f t="shared" si="4"/>
        <v>-3.1951210432828558E-2</v>
      </c>
      <c r="F159" s="13">
        <v>9.1095220517294795E-2</v>
      </c>
      <c r="G159" s="13">
        <v>0.15277582338774032</v>
      </c>
      <c r="H159" s="14">
        <v>-7.574186725377352E-3</v>
      </c>
      <c r="I159" s="14">
        <v>0.12082461295491176</v>
      </c>
      <c r="J159" s="14">
        <v>0.20817636845462983</v>
      </c>
      <c r="K159" s="14">
        <v>0.17627969940227306</v>
      </c>
      <c r="L159" s="14">
        <v>0.15173655616690196</v>
      </c>
      <c r="M159" s="14">
        <v>0.18504456889341636</v>
      </c>
      <c r="N159" s="14">
        <v>-2.3000662951615847E-2</v>
      </c>
      <c r="O159" s="14">
        <v>4.8730047747218119E-2</v>
      </c>
      <c r="P159" s="14">
        <v>0.24436069981306563</v>
      </c>
      <c r="Q159" s="14">
        <v>0.25108952797904593</v>
      </c>
      <c r="R159" s="14">
        <v>0.17026023944359214</v>
      </c>
      <c r="S159" s="14">
        <v>9.1827600287619937E-2</v>
      </c>
      <c r="T159" s="14">
        <v>0.18155524866368</v>
      </c>
      <c r="U159" s="14">
        <v>0.19040057740067651</v>
      </c>
      <c r="V159" s="6"/>
      <c r="W159" s="6"/>
      <c r="X159" s="6"/>
      <c r="Y159" s="8"/>
      <c r="Z159" s="44"/>
      <c r="AA159" s="44"/>
      <c r="AB159" s="44"/>
      <c r="AC159" s="44"/>
      <c r="AD159" s="44"/>
      <c r="AE159" s="44"/>
      <c r="AF159" s="44"/>
    </row>
    <row r="160" spans="1:32">
      <c r="A160" s="10">
        <v>40968</v>
      </c>
      <c r="B160" s="11" cm="1">
        <f t="array" ref="B160">INDEX(APT_DATA, ROW(B160)-13, 2*$A$12-1)</f>
        <v>-1.1927558972233077E-2</v>
      </c>
      <c r="C160" s="11" cm="1">
        <f t="array" ref="C160">INDEX(APT_DATA, ROW(C160)-13, 2*$A$12)</f>
        <v>9.9817114021552023E-2</v>
      </c>
      <c r="D160" s="12">
        <f t="shared" si="3"/>
        <v>-9.323485581918145E-2</v>
      </c>
      <c r="E160" s="12">
        <f t="shared" si="4"/>
        <v>-3.4796331682006354E-2</v>
      </c>
      <c r="F160" s="13">
        <v>8.1307296846948374E-2</v>
      </c>
      <c r="G160" s="13">
        <v>0.13461344570355838</v>
      </c>
      <c r="H160" s="14">
        <v>-1.1927558972233077E-2</v>
      </c>
      <c r="I160" s="14">
        <v>9.9817114021552023E-2</v>
      </c>
      <c r="J160" s="14">
        <v>0.17983737311268455</v>
      </c>
      <c r="K160" s="14">
        <v>0.15468953839647837</v>
      </c>
      <c r="L160" s="14">
        <v>0.14630179123061526</v>
      </c>
      <c r="M160" s="14">
        <v>0.17742843429931576</v>
      </c>
      <c r="N160" s="14">
        <v>-2.5508689185082534E-2</v>
      </c>
      <c r="O160" s="14">
        <v>4.5569398496846159E-2</v>
      </c>
      <c r="P160" s="14">
        <v>0.22780453514869459</v>
      </c>
      <c r="Q160" s="14">
        <v>0.23898309762843817</v>
      </c>
      <c r="R160" s="14">
        <v>0.14237320051769164</v>
      </c>
      <c r="S160" s="14">
        <v>5.8252122559447006E-2</v>
      </c>
      <c r="T160" s="14">
        <v>0.18576212571355177</v>
      </c>
      <c r="U160" s="14">
        <v>0.19145578650239314</v>
      </c>
      <c r="V160" s="6"/>
      <c r="W160" s="6"/>
      <c r="X160" s="6"/>
      <c r="Y160" s="8"/>
      <c r="Z160" s="44"/>
      <c r="AA160" s="44"/>
      <c r="AB160" s="44"/>
      <c r="AC160" s="44"/>
      <c r="AD160" s="44"/>
      <c r="AE160" s="44"/>
      <c r="AF160" s="44"/>
    </row>
    <row r="161" spans="1:32">
      <c r="A161" s="10">
        <v>40999</v>
      </c>
      <c r="B161" s="11" cm="1">
        <f t="array" ref="B161">INDEX(APT_DATA, ROW(B161)-13, 2*$A$12-1)</f>
        <v>-1.5815851098830658E-2</v>
      </c>
      <c r="C161" s="11" cm="1">
        <f t="array" ref="C161">INDEX(APT_DATA, ROW(C161)-13, 2*$A$12)</f>
        <v>8.3072393994782168E-2</v>
      </c>
      <c r="D161" s="12">
        <f t="shared" si="3"/>
        <v>-8.5181118958352231E-2</v>
      </c>
      <c r="E161" s="12">
        <f t="shared" si="4"/>
        <v>-3.2160576279792963E-2</v>
      </c>
      <c r="F161" s="13">
        <v>6.9365267859521573E-2</v>
      </c>
      <c r="G161" s="13">
        <v>0.11523297027457513</v>
      </c>
      <c r="H161" s="14">
        <v>-1.5815851098830658E-2</v>
      </c>
      <c r="I161" s="14">
        <v>8.3072393994782168E-2</v>
      </c>
      <c r="J161" s="14">
        <v>0.14856138436027666</v>
      </c>
      <c r="K161" s="14">
        <v>0.13108144680345024</v>
      </c>
      <c r="L161" s="14">
        <v>0.14032885495934777</v>
      </c>
      <c r="M161" s="14">
        <v>0.17080674300363197</v>
      </c>
      <c r="N161" s="14">
        <v>-2.9453271582240537E-2</v>
      </c>
      <c r="O161" s="14">
        <v>3.748177757119886E-2</v>
      </c>
      <c r="P161" s="14">
        <v>0.20863370639742507</v>
      </c>
      <c r="Q161" s="14">
        <v>0.21439251525680691</v>
      </c>
      <c r="R161" s="14">
        <v>0.11709809216615175</v>
      </c>
      <c r="S161" s="14">
        <v>3.7311679854130642E-2</v>
      </c>
      <c r="T161" s="14">
        <v>0.18848445870916319</v>
      </c>
      <c r="U161" s="14">
        <v>0.18570573811271962</v>
      </c>
      <c r="V161" s="6"/>
      <c r="W161" s="6"/>
      <c r="X161" s="6"/>
      <c r="Y161" s="8"/>
      <c r="Z161" s="44"/>
      <c r="AA161" s="44"/>
      <c r="AB161" s="44"/>
      <c r="AC161" s="44"/>
      <c r="AD161" s="44"/>
      <c r="AE161" s="44"/>
      <c r="AF161" s="44"/>
    </row>
    <row r="162" spans="1:32">
      <c r="A162" s="10">
        <v>41029</v>
      </c>
      <c r="B162" s="11" cm="1">
        <f t="array" ref="B162">INDEX(APT_DATA, ROW(B162)-13, 2*$A$12-1)</f>
        <v>-2.0149467567311397E-2</v>
      </c>
      <c r="C162" s="11" cm="1">
        <f t="array" ref="C162">INDEX(APT_DATA, ROW(C162)-13, 2*$A$12)</f>
        <v>7.6149280883317738E-2</v>
      </c>
      <c r="D162" s="12">
        <f t="shared" si="3"/>
        <v>-7.8319715308328708E-2</v>
      </c>
      <c r="E162" s="12">
        <f t="shared" si="4"/>
        <v>-2.6859514458251077E-2</v>
      </c>
      <c r="F162" s="13">
        <v>5.8170247741017311E-2</v>
      </c>
      <c r="G162" s="13">
        <v>0.10300879534156882</v>
      </c>
      <c r="H162" s="14">
        <v>-2.0149467567311397E-2</v>
      </c>
      <c r="I162" s="14">
        <v>7.6149280883317738E-2</v>
      </c>
      <c r="J162" s="14">
        <v>0.11561976114264438</v>
      </c>
      <c r="K162" s="14">
        <v>0.10845907940250865</v>
      </c>
      <c r="L162" s="14">
        <v>0.13311904627155835</v>
      </c>
      <c r="M162" s="14">
        <v>0.16521242954678628</v>
      </c>
      <c r="N162" s="14">
        <v>-3.4762297524382091E-2</v>
      </c>
      <c r="O162" s="14">
        <v>3.3937831641961846E-2</v>
      </c>
      <c r="P162" s="14">
        <v>0.17873171647220509</v>
      </c>
      <c r="Q162" s="14">
        <v>0.1851627355432548</v>
      </c>
      <c r="R162" s="14">
        <v>9.9755459393288781E-2</v>
      </c>
      <c r="S162" s="14">
        <v>1.8289367881966223E-2</v>
      </c>
      <c r="T162" s="14">
        <v>0.19490938160548477</v>
      </c>
      <c r="U162" s="14">
        <v>0.19005063596396576</v>
      </c>
      <c r="V162" s="6"/>
      <c r="W162" s="6"/>
      <c r="X162" s="6"/>
      <c r="Y162" s="8"/>
      <c r="Z162" s="44"/>
      <c r="AA162" s="44"/>
      <c r="AB162" s="44"/>
      <c r="AC162" s="44"/>
      <c r="AD162" s="44"/>
      <c r="AE162" s="44"/>
      <c r="AF162" s="44"/>
    </row>
    <row r="163" spans="1:32">
      <c r="A163" s="10">
        <v>41060</v>
      </c>
      <c r="B163" s="11" cm="1">
        <f t="array" ref="B163">INDEX(APT_DATA, ROW(B163)-13, 2*$A$12-1)</f>
        <v>-2.1900716239416251E-2</v>
      </c>
      <c r="C163" s="11" cm="1">
        <f t="array" ref="C163">INDEX(APT_DATA, ROW(C163)-13, 2*$A$12)</f>
        <v>7.1874544461205891E-2</v>
      </c>
      <c r="D163" s="12">
        <f t="shared" si="3"/>
        <v>-6.9588988199145607E-2</v>
      </c>
      <c r="E163" s="12">
        <f t="shared" si="4"/>
        <v>-2.1402269480739422E-2</v>
      </c>
      <c r="F163" s="13">
        <v>4.7688271959729356E-2</v>
      </c>
      <c r="G163" s="13">
        <v>9.3276813941945314E-2</v>
      </c>
      <c r="H163" s="14">
        <v>-2.1900716239416251E-2</v>
      </c>
      <c r="I163" s="14">
        <v>7.1874544461205891E-2</v>
      </c>
      <c r="J163" s="14">
        <v>8.6531939752807263E-2</v>
      </c>
      <c r="K163" s="14">
        <v>8.7538268452270529E-2</v>
      </c>
      <c r="L163" s="14">
        <v>0.12237495841983814</v>
      </c>
      <c r="M163" s="14">
        <v>0.15631213778439523</v>
      </c>
      <c r="N163" s="14">
        <v>-3.6340354116331852E-2</v>
      </c>
      <c r="O163" s="14">
        <v>3.8263145791123998E-2</v>
      </c>
      <c r="P163" s="14">
        <v>0.14917570735351382</v>
      </c>
      <c r="Q163" s="14">
        <v>0.15757873588633498</v>
      </c>
      <c r="R163" s="14">
        <v>8.3976555031693101E-2</v>
      </c>
      <c r="S163" s="14">
        <v>4.84764869752774E-3</v>
      </c>
      <c r="T163" s="14">
        <v>0.18070076046821693</v>
      </c>
      <c r="U163" s="14">
        <v>0.178747772718169</v>
      </c>
      <c r="V163" s="6"/>
      <c r="W163" s="6"/>
      <c r="X163" s="6"/>
      <c r="Y163" s="8"/>
      <c r="Z163" s="44"/>
      <c r="AA163" s="44"/>
      <c r="AB163" s="44"/>
      <c r="AC163" s="44"/>
      <c r="AD163" s="44"/>
      <c r="AE163" s="44"/>
      <c r="AF163" s="44"/>
    </row>
    <row r="164" spans="1:32">
      <c r="A164" s="10">
        <v>41090</v>
      </c>
      <c r="B164" s="11" cm="1">
        <f t="array" ref="B164">INDEX(APT_DATA, ROW(B164)-13, 2*$A$12-1)</f>
        <v>-2.3757797695226457E-2</v>
      </c>
      <c r="C164" s="11" cm="1">
        <f t="array" ref="C164">INDEX(APT_DATA, ROW(C164)-13, 2*$A$12)</f>
        <v>6.6613368533765538E-2</v>
      </c>
      <c r="D164" s="12">
        <f t="shared" ref="D164:D227" si="5">B164-F164</f>
        <v>-6.3882712001445019E-2</v>
      </c>
      <c r="E164" s="12">
        <f t="shared" ref="E164:E227" si="6">C164-G164</f>
        <v>-1.9088134660788292E-2</v>
      </c>
      <c r="F164" s="13">
        <v>4.0124914306218562E-2</v>
      </c>
      <c r="G164" s="13">
        <v>8.570150319455383E-2</v>
      </c>
      <c r="H164" s="14">
        <v>-2.3757797695226457E-2</v>
      </c>
      <c r="I164" s="14">
        <v>6.6613368533765538E-2</v>
      </c>
      <c r="J164" s="14">
        <v>6.8072562146147542E-2</v>
      </c>
      <c r="K164" s="14">
        <v>7.1876148605644286E-2</v>
      </c>
      <c r="L164" s="14">
        <v>0.11478537083773355</v>
      </c>
      <c r="M164" s="14">
        <v>0.1500756959897882</v>
      </c>
      <c r="N164" s="14">
        <v>-3.7789391571525277E-2</v>
      </c>
      <c r="O164" s="14">
        <v>3.8027862158877879E-2</v>
      </c>
      <c r="P164" s="14">
        <v>0.12931656100655164</v>
      </c>
      <c r="Q164" s="14">
        <v>0.14218980521134705</v>
      </c>
      <c r="R164" s="14">
        <v>5.8401038584781295E-2</v>
      </c>
      <c r="S164" s="14">
        <v>-7.3919193402386396E-3</v>
      </c>
      <c r="T164" s="14">
        <v>0.16847567504678151</v>
      </c>
      <c r="U164" s="14">
        <v>0.16898343091307155</v>
      </c>
      <c r="V164" s="6"/>
      <c r="W164" s="6"/>
      <c r="X164" s="6"/>
      <c r="Y164" s="8"/>
      <c r="Z164" s="44"/>
      <c r="AA164" s="44"/>
      <c r="AB164" s="44"/>
      <c r="AC164" s="44"/>
      <c r="AD164" s="44"/>
      <c r="AE164" s="44"/>
      <c r="AF164" s="44"/>
    </row>
    <row r="165" spans="1:32">
      <c r="A165" s="10">
        <v>41121</v>
      </c>
      <c r="B165" s="11" cm="1">
        <f t="array" ref="B165">INDEX(APT_DATA, ROW(B165)-13, 2*$A$12-1)</f>
        <v>-2.7426833778645188E-2</v>
      </c>
      <c r="C165" s="11" cm="1">
        <f t="array" ref="C165">INDEX(APT_DATA, ROW(C165)-13, 2*$A$12)</f>
        <v>5.4309043875348628E-2</v>
      </c>
      <c r="D165" s="12">
        <f t="shared" si="5"/>
        <v>-6.0256615577654937E-2</v>
      </c>
      <c r="E165" s="12">
        <f t="shared" si="6"/>
        <v>-2.2324409810235313E-2</v>
      </c>
      <c r="F165" s="13">
        <v>3.282978179900975E-2</v>
      </c>
      <c r="G165" s="13">
        <v>7.6633453685583941E-2</v>
      </c>
      <c r="H165" s="14">
        <v>-2.7426833778645188E-2</v>
      </c>
      <c r="I165" s="14">
        <v>5.4309043875348628E-2</v>
      </c>
      <c r="J165" s="14">
        <v>5.2894019367688339E-2</v>
      </c>
      <c r="K165" s="14">
        <v>5.8532613715478687E-2</v>
      </c>
      <c r="L165" s="14">
        <v>0.10758534606952552</v>
      </c>
      <c r="M165" s="14">
        <v>0.14658507849114799</v>
      </c>
      <c r="N165" s="14">
        <v>-3.7992946667430805E-2</v>
      </c>
      <c r="O165" s="14">
        <v>3.8549456007952232E-2</v>
      </c>
      <c r="P165" s="14">
        <v>0.11270843744506021</v>
      </c>
      <c r="Q165" s="14">
        <v>0.13054620944537665</v>
      </c>
      <c r="R165" s="14">
        <v>3.1313853677838566E-2</v>
      </c>
      <c r="S165" s="14">
        <v>-2.2135844546531835E-2</v>
      </c>
      <c r="T165" s="14">
        <v>0.16136374727459102</v>
      </c>
      <c r="U165" s="14">
        <v>0.16306925114086224</v>
      </c>
      <c r="V165" s="6"/>
      <c r="W165" s="6"/>
      <c r="X165" s="6"/>
      <c r="Y165" s="8"/>
      <c r="Z165" s="44"/>
      <c r="AA165" s="44"/>
      <c r="AB165" s="44"/>
      <c r="AC165" s="44"/>
      <c r="AD165" s="44"/>
      <c r="AE165" s="44"/>
      <c r="AF165" s="44"/>
    </row>
    <row r="166" spans="1:32">
      <c r="A166" s="10">
        <v>41152</v>
      </c>
      <c r="B166" s="11" cm="1">
        <f t="array" ref="B166">INDEX(APT_DATA, ROW(B166)-13, 2*$A$12-1)</f>
        <v>-3.0925950464120167E-2</v>
      </c>
      <c r="C166" s="11" cm="1">
        <f t="array" ref="C166">INDEX(APT_DATA, ROW(C166)-13, 2*$A$12)</f>
        <v>3.6634792370897618E-2</v>
      </c>
      <c r="D166" s="12">
        <f t="shared" si="5"/>
        <v>-5.4948656256421202E-2</v>
      </c>
      <c r="E166" s="12">
        <f t="shared" si="6"/>
        <v>-2.5464909196730945E-2</v>
      </c>
      <c r="F166" s="13">
        <v>2.4022705792301036E-2</v>
      </c>
      <c r="G166" s="13">
        <v>6.2099701567628562E-2</v>
      </c>
      <c r="H166" s="14">
        <v>-3.0925950464120167E-2</v>
      </c>
      <c r="I166" s="14">
        <v>3.6634792370897618E-2</v>
      </c>
      <c r="J166" s="14">
        <v>3.8585230407236049E-2</v>
      </c>
      <c r="K166" s="14">
        <v>4.4568519634621495E-2</v>
      </c>
      <c r="L166" s="14">
        <v>9.844788926347503E-2</v>
      </c>
      <c r="M166" s="14">
        <v>0.13783396706645767</v>
      </c>
      <c r="N166" s="14">
        <v>-3.8366141987883906E-2</v>
      </c>
      <c r="O166" s="14">
        <v>3.5255312843042397E-2</v>
      </c>
      <c r="P166" s="14">
        <v>9.0915353412601263E-2</v>
      </c>
      <c r="Q166" s="14">
        <v>0.11083991020117945</v>
      </c>
      <c r="R166" s="14">
        <v>1.0669861935911795E-2</v>
      </c>
      <c r="S166" s="14">
        <v>-3.6206232784867454E-2</v>
      </c>
      <c r="T166" s="14">
        <v>0.15332385049353459</v>
      </c>
      <c r="U166" s="14">
        <v>0.15501024574608091</v>
      </c>
      <c r="V166" s="6"/>
      <c r="W166" s="6"/>
      <c r="X166" s="6"/>
      <c r="Y166" s="8"/>
      <c r="Z166" s="44"/>
      <c r="AA166" s="44"/>
      <c r="AB166" s="44"/>
      <c r="AC166" s="44"/>
      <c r="AD166" s="44"/>
      <c r="AE166" s="44"/>
      <c r="AF166" s="44"/>
    </row>
    <row r="167" spans="1:32">
      <c r="A167" s="10">
        <v>41182</v>
      </c>
      <c r="B167" s="11" cm="1">
        <f t="array" ref="B167">INDEX(APT_DATA, ROW(B167)-13, 2*$A$12-1)</f>
        <v>-3.613924319059536E-2</v>
      </c>
      <c r="C167" s="11" cm="1">
        <f t="array" ref="C167">INDEX(APT_DATA, ROW(C167)-13, 2*$A$12)</f>
        <v>1.9463111054501825E-2</v>
      </c>
      <c r="D167" s="12">
        <f t="shared" si="5"/>
        <v>-5.0953367036844499E-2</v>
      </c>
      <c r="E167" s="12">
        <f t="shared" si="6"/>
        <v>-2.8513169094583901E-2</v>
      </c>
      <c r="F167" s="13">
        <v>1.4814123846249139E-2</v>
      </c>
      <c r="G167" s="13">
        <v>4.7976280149085726E-2</v>
      </c>
      <c r="H167" s="14">
        <v>-3.613924319059536E-2</v>
      </c>
      <c r="I167" s="14">
        <v>1.9463111054501825E-2</v>
      </c>
      <c r="J167" s="14">
        <v>2.4105673622198065E-2</v>
      </c>
      <c r="K167" s="14">
        <v>3.1008397414237221E-2</v>
      </c>
      <c r="L167" s="14">
        <v>8.8772028158172533E-2</v>
      </c>
      <c r="M167" s="14">
        <v>0.1296348813318684</v>
      </c>
      <c r="N167" s="14">
        <v>-4.0622919612962383E-2</v>
      </c>
      <c r="O167" s="14">
        <v>2.9578885125159049E-2</v>
      </c>
      <c r="P167" s="14">
        <v>7.3400985408938357E-2</v>
      </c>
      <c r="Q167" s="14">
        <v>9.3922740713015651E-2</v>
      </c>
      <c r="R167" s="14">
        <v>-6.3138656548261674E-3</v>
      </c>
      <c r="S167" s="14">
        <v>-4.2727576457291305E-2</v>
      </c>
      <c r="T167" s="14">
        <v>0.14452112046632593</v>
      </c>
      <c r="U167" s="14">
        <v>0.14324543563711556</v>
      </c>
      <c r="V167" s="6"/>
      <c r="W167" s="6"/>
      <c r="X167" s="6"/>
      <c r="Y167" s="8"/>
      <c r="Z167" s="44"/>
      <c r="AA167" s="44"/>
      <c r="AB167" s="44"/>
      <c r="AC167" s="44"/>
      <c r="AD167" s="44"/>
      <c r="AE167" s="44"/>
      <c r="AF167" s="44"/>
    </row>
    <row r="168" spans="1:32">
      <c r="A168" s="10">
        <v>41213</v>
      </c>
      <c r="B168" s="11" cm="1">
        <f t="array" ref="B168">INDEX(APT_DATA, ROW(B168)-13, 2*$A$12-1)</f>
        <v>-4.0755804040121579E-2</v>
      </c>
      <c r="C168" s="11" cm="1">
        <f t="array" ref="C168">INDEX(APT_DATA, ROW(C168)-13, 2*$A$12)</f>
        <v>1.5584463761427525E-2</v>
      </c>
      <c r="D168" s="12">
        <f t="shared" si="5"/>
        <v>-4.8503053982663524E-2</v>
      </c>
      <c r="E168" s="12">
        <f t="shared" si="6"/>
        <v>-2.7370421929638233E-2</v>
      </c>
      <c r="F168" s="13">
        <v>7.747249942541945E-3</v>
      </c>
      <c r="G168" s="13">
        <v>4.2954885691065758E-2</v>
      </c>
      <c r="H168" s="14">
        <v>-4.0755804040121579E-2</v>
      </c>
      <c r="I168" s="14">
        <v>1.5584463761427525E-2</v>
      </c>
      <c r="J168" s="14">
        <v>1.3204473465939781E-2</v>
      </c>
      <c r="K168" s="14">
        <v>2.1715206902621409E-2</v>
      </c>
      <c r="L168" s="14">
        <v>8.6580626802868155E-2</v>
      </c>
      <c r="M168" s="14">
        <v>0.13336098006107</v>
      </c>
      <c r="N168" s="14">
        <v>-4.2817968811407869E-2</v>
      </c>
      <c r="O168" s="14">
        <v>2.514869389153751E-2</v>
      </c>
      <c r="P168" s="14">
        <v>6.1711373238934719E-2</v>
      </c>
      <c r="Q168" s="14">
        <v>8.4278856294266458E-2</v>
      </c>
      <c r="R168" s="14">
        <v>-1.6561594404940427E-2</v>
      </c>
      <c r="S168" s="14">
        <v>-3.9266505855742984E-2</v>
      </c>
      <c r="T168" s="14">
        <v>0.1329145892647623</v>
      </c>
      <c r="U168" s="14">
        <v>0.13182597277330199</v>
      </c>
      <c r="V168" s="6"/>
      <c r="W168" s="6"/>
      <c r="X168" s="6"/>
      <c r="Y168" s="8"/>
      <c r="Z168" s="44"/>
      <c r="AA168" s="44"/>
      <c r="AB168" s="44"/>
      <c r="AC168" s="44"/>
      <c r="AD168" s="44"/>
      <c r="AE168" s="44"/>
      <c r="AF168" s="44"/>
    </row>
    <row r="169" spans="1:32">
      <c r="A169" s="10">
        <v>41243</v>
      </c>
      <c r="B169" s="11" cm="1">
        <f t="array" ref="B169">INDEX(APT_DATA, ROW(B169)-13, 2*$A$12-1)</f>
        <v>-4.2823280043764123E-2</v>
      </c>
      <c r="C169" s="11" cm="1">
        <f t="array" ref="C169">INDEX(APT_DATA, ROW(C169)-13, 2*$A$12)</f>
        <v>1.7775916520244905E-2</v>
      </c>
      <c r="D169" s="12">
        <f t="shared" si="5"/>
        <v>-4.403082158486249E-2</v>
      </c>
      <c r="E169" s="12">
        <f t="shared" si="6"/>
        <v>-2.3223296944833605E-2</v>
      </c>
      <c r="F169" s="13">
        <v>1.207541541098367E-3</v>
      </c>
      <c r="G169" s="13">
        <v>4.099921346507851E-2</v>
      </c>
      <c r="H169" s="14">
        <v>-4.2823280043764123E-2</v>
      </c>
      <c r="I169" s="14">
        <v>1.7775916520244905E-2</v>
      </c>
      <c r="J169" s="14">
        <v>-8.8878872821906985E-4</v>
      </c>
      <c r="K169" s="14">
        <v>1.0351156570494346E-2</v>
      </c>
      <c r="L169" s="14">
        <v>7.6301241764664463E-2</v>
      </c>
      <c r="M169" s="14">
        <v>0.12218752998448279</v>
      </c>
      <c r="N169" s="14">
        <v>-4.4091582797782025E-2</v>
      </c>
      <c r="O169" s="14">
        <v>2.5993847973976747E-2</v>
      </c>
      <c r="P169" s="14">
        <v>5.7567746516562046E-2</v>
      </c>
      <c r="Q169" s="14">
        <v>7.598645116256475E-2</v>
      </c>
      <c r="R169" s="14">
        <v>-1.8112496970900116E-2</v>
      </c>
      <c r="S169" s="14">
        <v>-2.4578081485817638E-2</v>
      </c>
      <c r="T169" s="14">
        <v>0.1038581377376786</v>
      </c>
      <c r="U169" s="14">
        <v>0.1076370722902753</v>
      </c>
      <c r="V169" s="6"/>
      <c r="W169" s="6"/>
      <c r="X169" s="6"/>
      <c r="Y169" s="8"/>
      <c r="Z169" s="44"/>
      <c r="AA169" s="44"/>
      <c r="AB169" s="44"/>
      <c r="AC169" s="44"/>
      <c r="AD169" s="44"/>
      <c r="AE169" s="44"/>
      <c r="AF169" s="44"/>
    </row>
    <row r="170" spans="1:32">
      <c r="A170" s="10">
        <v>41274</v>
      </c>
      <c r="B170" s="11" cm="1">
        <f t="array" ref="B170">INDEX(APT_DATA, ROW(B170)-13, 2*$A$12-1)</f>
        <v>-4.4794786098598882E-2</v>
      </c>
      <c r="C170" s="11" cm="1">
        <f t="array" ref="C170">INDEX(APT_DATA, ROW(C170)-13, 2*$A$12)</f>
        <v>2.209343072255443E-2</v>
      </c>
      <c r="D170" s="12">
        <f t="shared" si="5"/>
        <v>-4.2945950219494322E-2</v>
      </c>
      <c r="E170" s="12">
        <f t="shared" si="6"/>
        <v>-2.0850343737169208E-2</v>
      </c>
      <c r="F170" s="13">
        <v>-1.84883587910456E-3</v>
      </c>
      <c r="G170" s="13">
        <v>4.2943774459723638E-2</v>
      </c>
      <c r="H170" s="14">
        <v>-4.4794786098598882E-2</v>
      </c>
      <c r="I170" s="14">
        <v>2.209343072255443E-2</v>
      </c>
      <c r="J170" s="14">
        <v>-7.0739399482380172E-3</v>
      </c>
      <c r="K170" s="14">
        <v>5.9440584551524456E-3</v>
      </c>
      <c r="L170" s="14">
        <v>7.4977911083195403E-2</v>
      </c>
      <c r="M170" s="14">
        <v>0.12254344117633442</v>
      </c>
      <c r="N170" s="14">
        <v>-4.4677711931203845E-2</v>
      </c>
      <c r="O170" s="14">
        <v>2.6755100384116215E-2</v>
      </c>
      <c r="P170" s="14">
        <v>5.4519978956921289E-2</v>
      </c>
      <c r="Q170" s="14">
        <v>7.5840008405210435E-2</v>
      </c>
      <c r="R170" s="14">
        <v>-1.697938969685564E-2</v>
      </c>
      <c r="S170" s="14">
        <v>-4.8067520556709376E-3</v>
      </c>
      <c r="T170" s="14">
        <v>9.1208396428319904E-2</v>
      </c>
      <c r="U170" s="14">
        <v>9.7385192652432506E-2</v>
      </c>
      <c r="V170" s="6"/>
      <c r="W170" s="6"/>
      <c r="X170" s="6"/>
      <c r="Y170" s="8"/>
      <c r="Z170" s="44"/>
      <c r="AA170" s="44"/>
      <c r="AB170" s="44"/>
      <c r="AC170" s="44"/>
      <c r="AD170" s="44"/>
      <c r="AE170" s="44"/>
      <c r="AF170" s="44"/>
    </row>
    <row r="171" spans="1:32">
      <c r="A171" s="10">
        <v>41305</v>
      </c>
      <c r="B171" s="11" cm="1">
        <f t="array" ref="B171">INDEX(APT_DATA, ROW(B171)-13, 2*$A$12-1)</f>
        <v>-4.6820771438608966E-2</v>
      </c>
      <c r="C171" s="11" cm="1">
        <f t="array" ref="C171">INDEX(APT_DATA, ROW(C171)-13, 2*$A$12)</f>
        <v>2.5986481071714973E-2</v>
      </c>
      <c r="D171" s="12">
        <f t="shared" si="5"/>
        <v>-4.2210523548495749E-2</v>
      </c>
      <c r="E171" s="12">
        <f t="shared" si="6"/>
        <v>-1.7158462459363921E-2</v>
      </c>
      <c r="F171" s="13">
        <v>-4.6102478901132171E-3</v>
      </c>
      <c r="G171" s="13">
        <v>4.3144943531078894E-2</v>
      </c>
      <c r="H171" s="14">
        <v>-4.6820771438608966E-2</v>
      </c>
      <c r="I171" s="14">
        <v>2.5986481071714973E-2</v>
      </c>
      <c r="J171" s="14">
        <v>-1.3708838699528325E-2</v>
      </c>
      <c r="K171" s="14">
        <v>2.0907249385497817E-3</v>
      </c>
      <c r="L171" s="14">
        <v>7.2023169144078469E-2</v>
      </c>
      <c r="M171" s="14">
        <v>0.11797594062886518</v>
      </c>
      <c r="N171" s="14">
        <v>-4.2838632054893466E-2</v>
      </c>
      <c r="O171" s="14">
        <v>2.8122366835788171E-2</v>
      </c>
      <c r="P171" s="14">
        <v>4.8269748523740219E-2</v>
      </c>
      <c r="Q171" s="14">
        <v>7.0953896674075256E-2</v>
      </c>
      <c r="R171" s="14">
        <v>-1.439601202815155E-2</v>
      </c>
      <c r="S171" s="14">
        <v>1.1154812916101875E-2</v>
      </c>
      <c r="T171" s="14">
        <v>7.8161617861236987E-2</v>
      </c>
      <c r="U171" s="14">
        <v>8.2559609906487808E-2</v>
      </c>
      <c r="V171" s="6"/>
      <c r="W171" s="6"/>
      <c r="X171" s="6"/>
      <c r="Y171" s="8"/>
      <c r="Z171" s="44"/>
      <c r="AA171" s="44"/>
      <c r="AB171" s="44"/>
      <c r="AC171" s="44"/>
      <c r="AD171" s="44"/>
      <c r="AE171" s="44"/>
      <c r="AF171" s="44"/>
    </row>
    <row r="172" spans="1:32">
      <c r="A172" s="10">
        <v>41333</v>
      </c>
      <c r="B172" s="11" cm="1">
        <f t="array" ref="B172">INDEX(APT_DATA, ROW(B172)-13, 2*$A$12-1)</f>
        <v>-4.7992608227247602E-2</v>
      </c>
      <c r="C172" s="11" cm="1">
        <f t="array" ref="C172">INDEX(APT_DATA, ROW(C172)-13, 2*$A$12)</f>
        <v>2.8608338515273557E-2</v>
      </c>
      <c r="D172" s="12">
        <f t="shared" si="5"/>
        <v>-4.0679991623403744E-2</v>
      </c>
      <c r="E172" s="12">
        <f t="shared" si="6"/>
        <v>-1.3738356580395905E-2</v>
      </c>
      <c r="F172" s="13">
        <v>-7.3126166038438578E-3</v>
      </c>
      <c r="G172" s="13">
        <v>4.2346695095669462E-2</v>
      </c>
      <c r="H172" s="14">
        <v>-4.7992608227247602E-2</v>
      </c>
      <c r="I172" s="14">
        <v>2.8608338515273557E-2</v>
      </c>
      <c r="J172" s="14">
        <v>-1.6813098837364926E-2</v>
      </c>
      <c r="K172" s="14">
        <v>-3.6396341610633876E-4</v>
      </c>
      <c r="L172" s="14">
        <v>6.9128321892355959E-2</v>
      </c>
      <c r="M172" s="14">
        <v>0.11405752436246019</v>
      </c>
      <c r="N172" s="14">
        <v>-4.2374758855719952E-2</v>
      </c>
      <c r="O172" s="14">
        <v>2.7973099242077248E-2</v>
      </c>
      <c r="P172" s="14">
        <v>4.3117377603660412E-2</v>
      </c>
      <c r="Q172" s="14">
        <v>6.5236321997828695E-2</v>
      </c>
      <c r="R172" s="14">
        <v>-1.5288958554381393E-2</v>
      </c>
      <c r="S172" s="14">
        <v>1.9540604985351928E-2</v>
      </c>
      <c r="T172" s="14">
        <v>6.2073158601653189E-2</v>
      </c>
      <c r="U172" s="14">
        <v>6.7944347045860942E-2</v>
      </c>
      <c r="V172" s="6"/>
      <c r="W172" s="6"/>
      <c r="X172" s="6"/>
      <c r="Y172" s="8"/>
      <c r="Z172" s="44"/>
      <c r="AA172" s="44"/>
      <c r="AB172" s="44"/>
      <c r="AC172" s="44"/>
      <c r="AD172" s="44"/>
      <c r="AE172" s="44"/>
      <c r="AF172" s="44"/>
    </row>
    <row r="173" spans="1:32">
      <c r="A173" s="10">
        <v>41364</v>
      </c>
      <c r="B173" s="11" cm="1">
        <f t="array" ref="B173">INDEX(APT_DATA, ROW(B173)-13, 2*$A$12-1)</f>
        <v>-4.8077292801933957E-2</v>
      </c>
      <c r="C173" s="11" cm="1">
        <f t="array" ref="C173">INDEX(APT_DATA, ROW(C173)-13, 2*$A$12)</f>
        <v>3.1516699810887561E-2</v>
      </c>
      <c r="D173" s="12">
        <f t="shared" si="5"/>
        <v>-3.8350815844058639E-2</v>
      </c>
      <c r="E173" s="12">
        <f t="shared" si="6"/>
        <v>-1.071815427961087E-2</v>
      </c>
      <c r="F173" s="13">
        <v>-9.7264769578753185E-3</v>
      </c>
      <c r="G173" s="13">
        <v>4.223485409049843E-2</v>
      </c>
      <c r="H173" s="14">
        <v>-4.8077292801933957E-2</v>
      </c>
      <c r="I173" s="14">
        <v>3.1516699810887561E-2</v>
      </c>
      <c r="J173" s="14">
        <v>-1.8963428407287042E-2</v>
      </c>
      <c r="K173" s="14">
        <v>-2.2747506870836043E-3</v>
      </c>
      <c r="L173" s="14">
        <v>6.8624163812108785E-2</v>
      </c>
      <c r="M173" s="14">
        <v>0.11386363717785719</v>
      </c>
      <c r="N173" s="14">
        <v>-4.3795596279073368E-2</v>
      </c>
      <c r="O173" s="14">
        <v>3.172157203367143E-2</v>
      </c>
      <c r="P173" s="14">
        <v>3.5909824386344491E-2</v>
      </c>
      <c r="Q173" s="14">
        <v>6.022380146966122E-2</v>
      </c>
      <c r="R173" s="14">
        <v>-1.5670408319392037E-2</v>
      </c>
      <c r="S173" s="14">
        <v>3.1741760092900639E-2</v>
      </c>
      <c r="T173" s="14">
        <v>4.3632752631930005E-2</v>
      </c>
      <c r="U173" s="14">
        <v>5.3978657733113167E-2</v>
      </c>
      <c r="V173" s="6"/>
      <c r="W173" s="6"/>
      <c r="X173" s="6"/>
      <c r="Y173" s="8"/>
      <c r="Z173" s="44"/>
      <c r="AA173" s="44"/>
      <c r="AB173" s="44"/>
      <c r="AC173" s="44"/>
      <c r="AD173" s="44"/>
      <c r="AE173" s="44"/>
      <c r="AF173" s="44"/>
    </row>
    <row r="174" spans="1:32">
      <c r="A174" s="10">
        <v>41394</v>
      </c>
      <c r="B174" s="11" cm="1">
        <f t="array" ref="B174">INDEX(APT_DATA, ROW(B174)-13, 2*$A$12-1)</f>
        <v>-4.5140898168103183E-2</v>
      </c>
      <c r="C174" s="11" cm="1">
        <f t="array" ref="C174">INDEX(APT_DATA, ROW(C174)-13, 2*$A$12)</f>
        <v>3.5523078110734962E-2</v>
      </c>
      <c r="D174" s="12">
        <f t="shared" si="5"/>
        <v>-3.387964741690197E-2</v>
      </c>
      <c r="E174" s="12">
        <f t="shared" si="6"/>
        <v>-5.9531656271674116E-3</v>
      </c>
      <c r="F174" s="13">
        <v>-1.1261250751201213E-2</v>
      </c>
      <c r="G174" s="13">
        <v>4.1476243737902374E-2</v>
      </c>
      <c r="H174" s="14">
        <v>-4.5140898168103183E-2</v>
      </c>
      <c r="I174" s="14">
        <v>3.5523078110734962E-2</v>
      </c>
      <c r="J174" s="14">
        <v>-2.2196203033153727E-2</v>
      </c>
      <c r="K174" s="14">
        <v>-3.4518841971674652E-3</v>
      </c>
      <c r="L174" s="14">
        <v>6.9668776230096707E-2</v>
      </c>
      <c r="M174" s="14">
        <v>0.11098781321438445</v>
      </c>
      <c r="N174" s="14">
        <v>-4.1806037394023776E-2</v>
      </c>
      <c r="O174" s="14">
        <v>3.2742947398904709E-2</v>
      </c>
      <c r="P174" s="14">
        <v>3.1253743437576142E-2</v>
      </c>
      <c r="Q174" s="14">
        <v>5.3660616931636929E-2</v>
      </c>
      <c r="R174" s="14">
        <v>-1.4804468366377943E-2</v>
      </c>
      <c r="S174" s="14">
        <v>4.1883404600121521E-2</v>
      </c>
      <c r="T174" s="14">
        <v>2.302013742441833E-2</v>
      </c>
      <c r="U174" s="14">
        <v>3.3789466700204995E-2</v>
      </c>
      <c r="V174" s="6"/>
      <c r="W174" s="6"/>
      <c r="X174" s="6"/>
      <c r="Y174" s="8"/>
      <c r="Z174" s="44"/>
      <c r="AA174" s="44"/>
      <c r="AB174" s="44"/>
      <c r="AC174" s="44"/>
      <c r="AD174" s="44"/>
      <c r="AE174" s="44"/>
      <c r="AF174" s="44"/>
    </row>
    <row r="175" spans="1:32">
      <c r="A175" s="10">
        <v>41425</v>
      </c>
      <c r="B175" s="11" cm="1">
        <f t="array" ref="B175">INDEX(APT_DATA, ROW(B175)-13, 2*$A$12-1)</f>
        <v>-4.3146781443681892E-2</v>
      </c>
      <c r="C175" s="11" cm="1">
        <f t="array" ref="C175">INDEX(APT_DATA, ROW(C175)-13, 2*$A$12)</f>
        <v>3.8490270019519102E-2</v>
      </c>
      <c r="D175" s="12">
        <f t="shared" si="5"/>
        <v>-3.1370209311977537E-2</v>
      </c>
      <c r="E175" s="12">
        <f t="shared" si="6"/>
        <v>-3.1850474246839511E-3</v>
      </c>
      <c r="F175" s="13">
        <v>-1.1776572131704355E-2</v>
      </c>
      <c r="G175" s="13">
        <v>4.1675317444203053E-2</v>
      </c>
      <c r="H175" s="14">
        <v>-4.3146781443681892E-2</v>
      </c>
      <c r="I175" s="14">
        <v>3.8490270019519102E-2</v>
      </c>
      <c r="J175" s="14">
        <v>-2.2431572890033613E-2</v>
      </c>
      <c r="K175" s="14">
        <v>-4.2437810786215557E-3</v>
      </c>
      <c r="L175" s="14">
        <v>7.3160589745694171E-2</v>
      </c>
      <c r="M175" s="14">
        <v>0.10723666412121369</v>
      </c>
      <c r="N175" s="14">
        <v>-3.9837358574041248E-2</v>
      </c>
      <c r="O175" s="14">
        <v>3.2674472810872324E-2</v>
      </c>
      <c r="P175" s="14">
        <v>2.391233959312089E-2</v>
      </c>
      <c r="Q175" s="14">
        <v>4.4517928715766875E-2</v>
      </c>
      <c r="R175" s="14">
        <v>-1.3372981996874755E-2</v>
      </c>
      <c r="S175" s="14">
        <v>5.1383705236433874E-2</v>
      </c>
      <c r="T175" s="14">
        <v>1.7998727206466114E-2</v>
      </c>
      <c r="U175" s="14">
        <v>2.8328169473149423E-2</v>
      </c>
      <c r="V175" s="6"/>
      <c r="W175" s="6"/>
      <c r="X175" s="6"/>
      <c r="Y175" s="8"/>
      <c r="Z175" s="44"/>
      <c r="AA175" s="44"/>
      <c r="AB175" s="44"/>
      <c r="AC175" s="44"/>
      <c r="AD175" s="44"/>
      <c r="AE175" s="44"/>
      <c r="AF175" s="44"/>
    </row>
    <row r="176" spans="1:32">
      <c r="A176" s="10">
        <v>41455</v>
      </c>
      <c r="B176" s="11" cm="1">
        <f t="array" ref="B176">INDEX(APT_DATA, ROW(B176)-13, 2*$A$12-1)</f>
        <v>-4.2200119831841909E-2</v>
      </c>
      <c r="C176" s="11" cm="1">
        <f t="array" ref="C176">INDEX(APT_DATA, ROW(C176)-13, 2*$A$12)</f>
        <v>4.1387715096595334E-2</v>
      </c>
      <c r="D176" s="12">
        <f t="shared" si="5"/>
        <v>-3.0422714429223729E-2</v>
      </c>
      <c r="E176" s="12">
        <f t="shared" si="6"/>
        <v>-1.9797875486009531E-3</v>
      </c>
      <c r="F176" s="13">
        <v>-1.177740540261818E-2</v>
      </c>
      <c r="G176" s="13">
        <v>4.3367502645196288E-2</v>
      </c>
      <c r="H176" s="14">
        <v>-4.2200119831841909E-2</v>
      </c>
      <c r="I176" s="14">
        <v>4.1387715096595334E-2</v>
      </c>
      <c r="J176" s="14">
        <v>-2.1648001121174376E-2</v>
      </c>
      <c r="K176" s="14">
        <v>-1.0602822465328732E-3</v>
      </c>
      <c r="L176" s="14">
        <v>7.9579379828947694E-2</v>
      </c>
      <c r="M176" s="14">
        <v>0.1069998206417706</v>
      </c>
      <c r="N176" s="14">
        <v>-3.8597253665149323E-2</v>
      </c>
      <c r="O176" s="14">
        <v>3.5958363050112796E-2</v>
      </c>
      <c r="P176" s="14">
        <v>2.2354068898267299E-2</v>
      </c>
      <c r="Q176" s="14">
        <v>3.9514904906248649E-2</v>
      </c>
      <c r="R176" s="14">
        <v>-1.1181219810860732E-2</v>
      </c>
      <c r="S176" s="14">
        <v>5.8282249886437487E-2</v>
      </c>
      <c r="T176" s="14">
        <v>1.3419483275563415E-2</v>
      </c>
      <c r="U176" s="14">
        <v>2.5111387784950479E-2</v>
      </c>
      <c r="V176" s="6"/>
      <c r="W176" s="6"/>
      <c r="X176" s="6"/>
      <c r="Y176" s="8"/>
      <c r="Z176" s="44"/>
      <c r="AA176" s="44"/>
      <c r="AB176" s="44"/>
      <c r="AC176" s="44"/>
      <c r="AD176" s="44"/>
      <c r="AE176" s="44"/>
      <c r="AF176" s="44"/>
    </row>
    <row r="177" spans="1:32">
      <c r="A177" s="10">
        <v>41486</v>
      </c>
      <c r="B177" s="11" cm="1">
        <f t="array" ref="B177">INDEX(APT_DATA, ROW(B177)-13, 2*$A$12-1)</f>
        <v>-4.0218716765054396E-2</v>
      </c>
      <c r="C177" s="11" cm="1">
        <f t="array" ref="C177">INDEX(APT_DATA, ROW(C177)-13, 2*$A$12)</f>
        <v>4.863030862089035E-2</v>
      </c>
      <c r="D177" s="12">
        <f t="shared" si="5"/>
        <v>-2.9646469335963488E-2</v>
      </c>
      <c r="E177" s="12">
        <f t="shared" si="6"/>
        <v>2.5575301793547833E-3</v>
      </c>
      <c r="F177" s="13">
        <v>-1.0572247429090909E-2</v>
      </c>
      <c r="G177" s="13">
        <v>4.6072778441535567E-2</v>
      </c>
      <c r="H177" s="14">
        <v>-4.0218716765054396E-2</v>
      </c>
      <c r="I177" s="14">
        <v>4.863030862089035E-2</v>
      </c>
      <c r="J177" s="14">
        <v>-2.058636622756449E-2</v>
      </c>
      <c r="K177" s="14">
        <v>3.2199276369990759E-3</v>
      </c>
      <c r="L177" s="14">
        <v>8.3956672144363864E-2</v>
      </c>
      <c r="M177" s="14">
        <v>0.10431196232492579</v>
      </c>
      <c r="N177" s="14">
        <v>-3.686370792834337E-2</v>
      </c>
      <c r="O177" s="14">
        <v>3.994307890234583E-2</v>
      </c>
      <c r="P177" s="14">
        <v>2.3117723106519161E-2</v>
      </c>
      <c r="Q177" s="14">
        <v>3.7467530545520322E-2</v>
      </c>
      <c r="R177" s="14">
        <v>-8.1713201088493559E-3</v>
      </c>
      <c r="S177" s="14">
        <v>6.6025815859355408E-2</v>
      </c>
      <c r="T177" s="14">
        <v>9.2923658620365224E-3</v>
      </c>
      <c r="U177" s="14">
        <v>2.294967572492923E-2</v>
      </c>
      <c r="V177" s="6"/>
      <c r="W177" s="6"/>
      <c r="X177" s="6"/>
      <c r="Y177" s="8"/>
      <c r="Z177" s="44"/>
      <c r="AA177" s="44"/>
      <c r="AB177" s="44"/>
      <c r="AC177" s="44"/>
      <c r="AD177" s="44"/>
      <c r="AE177" s="44"/>
      <c r="AF177" s="44"/>
    </row>
    <row r="178" spans="1:32">
      <c r="A178" s="10">
        <v>41517</v>
      </c>
      <c r="B178" s="11" cm="1">
        <f t="array" ref="B178">INDEX(APT_DATA, ROW(B178)-13, 2*$A$12-1)</f>
        <v>-3.8469498943800251E-2</v>
      </c>
      <c r="C178" s="11" cm="1">
        <f t="array" ref="C178">INDEX(APT_DATA, ROW(C178)-13, 2*$A$12)</f>
        <v>5.8904284972804311E-2</v>
      </c>
      <c r="D178" s="12">
        <f t="shared" si="5"/>
        <v>-2.8728701481907648E-2</v>
      </c>
      <c r="E178" s="12">
        <f t="shared" si="6"/>
        <v>7.3297099583491399E-3</v>
      </c>
      <c r="F178" s="13">
        <v>-9.740797461892603E-3</v>
      </c>
      <c r="G178" s="13">
        <v>5.1574575014455171E-2</v>
      </c>
      <c r="H178" s="14">
        <v>-3.8469498943800251E-2</v>
      </c>
      <c r="I178" s="14">
        <v>5.8904284972804311E-2</v>
      </c>
      <c r="J178" s="14">
        <v>-1.9222538095824082E-2</v>
      </c>
      <c r="K178" s="14">
        <v>5.3888664644881068E-3</v>
      </c>
      <c r="L178" s="14">
        <v>8.4248881394326069E-2</v>
      </c>
      <c r="M178" s="14">
        <v>0.10208372922404951</v>
      </c>
      <c r="N178" s="14">
        <v>-3.6814220816577259E-2</v>
      </c>
      <c r="O178" s="14">
        <v>4.8806452509659426E-2</v>
      </c>
      <c r="P178" s="14">
        <v>2.4958945606382787E-2</v>
      </c>
      <c r="Q178" s="14">
        <v>3.9145787658227738E-2</v>
      </c>
      <c r="R178" s="14">
        <v>-6.0277883240269503E-3</v>
      </c>
      <c r="S178" s="14">
        <v>7.3489671979339422E-2</v>
      </c>
      <c r="T178" s="14">
        <v>7.1809833175815463E-3</v>
      </c>
      <c r="U178" s="14">
        <v>2.4607731250054554E-2</v>
      </c>
      <c r="V178" s="6"/>
      <c r="W178" s="6"/>
      <c r="X178" s="6"/>
      <c r="Y178" s="8"/>
      <c r="Z178" s="44"/>
      <c r="AA178" s="44"/>
      <c r="AB178" s="44"/>
      <c r="AC178" s="44"/>
      <c r="AD178" s="44"/>
      <c r="AE178" s="44"/>
      <c r="AF178" s="44"/>
    </row>
    <row r="179" spans="1:32">
      <c r="A179" s="10">
        <v>41547</v>
      </c>
      <c r="B179" s="11" cm="1">
        <f t="array" ref="B179">INDEX(APT_DATA, ROW(B179)-13, 2*$A$12-1)</f>
        <v>-3.2711668175511854E-2</v>
      </c>
      <c r="C179" s="11" cm="1">
        <f t="array" ref="C179">INDEX(APT_DATA, ROW(C179)-13, 2*$A$12)</f>
        <v>6.8374328823606279E-2</v>
      </c>
      <c r="D179" s="12">
        <f t="shared" si="5"/>
        <v>-2.5500697705830744E-2</v>
      </c>
      <c r="E179" s="12">
        <f t="shared" si="6"/>
        <v>1.035293273821658E-2</v>
      </c>
      <c r="F179" s="13">
        <v>-7.2109704696811106E-3</v>
      </c>
      <c r="G179" s="13">
        <v>5.8021396085389698E-2</v>
      </c>
      <c r="H179" s="14">
        <v>-3.2711668175511854E-2</v>
      </c>
      <c r="I179" s="14">
        <v>6.8374328823606279E-2</v>
      </c>
      <c r="J179" s="14">
        <v>-1.6882449415185574E-2</v>
      </c>
      <c r="K179" s="14">
        <v>7.3769650999642167E-3</v>
      </c>
      <c r="L179" s="14">
        <v>8.7190256404221733E-2</v>
      </c>
      <c r="M179" s="14">
        <v>9.8660865334394776E-2</v>
      </c>
      <c r="N179" s="14">
        <v>-3.2306233479759472E-2</v>
      </c>
      <c r="O179" s="14">
        <v>5.8987554694253985E-2</v>
      </c>
      <c r="P179" s="14">
        <v>2.4014295810510733E-2</v>
      </c>
      <c r="Q179" s="14">
        <v>3.7369234578162214E-2</v>
      </c>
      <c r="R179" s="14">
        <v>-1.9876329076283783E-3</v>
      </c>
      <c r="S179" s="14">
        <v>7.755761029015007E-2</v>
      </c>
      <c r="T179" s="14">
        <v>3.3517207822741923E-3</v>
      </c>
      <c r="U179" s="14">
        <v>2.334981635902178E-2</v>
      </c>
      <c r="V179" s="6"/>
      <c r="W179" s="6"/>
      <c r="X179" s="6"/>
      <c r="Y179" s="8"/>
      <c r="Z179" s="44"/>
      <c r="AA179" s="44"/>
      <c r="AB179" s="44"/>
      <c r="AC179" s="44"/>
      <c r="AD179" s="44"/>
      <c r="AE179" s="44"/>
      <c r="AF179" s="44"/>
    </row>
    <row r="180" spans="1:32">
      <c r="A180" s="10">
        <v>41578</v>
      </c>
      <c r="B180" s="11" cm="1">
        <f t="array" ref="B180">INDEX(APT_DATA, ROW(B180)-13, 2*$A$12-1)</f>
        <v>-2.5895425982209841E-2</v>
      </c>
      <c r="C180" s="11" cm="1">
        <f t="array" ref="C180">INDEX(APT_DATA, ROW(C180)-13, 2*$A$12)</f>
        <v>7.7432124741358743E-2</v>
      </c>
      <c r="D180" s="12">
        <f t="shared" si="5"/>
        <v>-2.2760331486627705E-2</v>
      </c>
      <c r="E180" s="12">
        <f t="shared" si="6"/>
        <v>1.4512016403673167E-2</v>
      </c>
      <c r="F180" s="13">
        <v>-3.1350944955821358E-3</v>
      </c>
      <c r="G180" s="13">
        <v>6.2920108337685576E-2</v>
      </c>
      <c r="H180" s="14">
        <v>-2.5895425982209841E-2</v>
      </c>
      <c r="I180" s="14">
        <v>7.7432124741358743E-2</v>
      </c>
      <c r="J180" s="14">
        <v>-1.3669422353333571E-2</v>
      </c>
      <c r="K180" s="14">
        <v>8.8859512703498567E-3</v>
      </c>
      <c r="L180" s="14">
        <v>9.1337735880742565E-2</v>
      </c>
      <c r="M180" s="14">
        <v>9.2631908476021207E-2</v>
      </c>
      <c r="N180" s="14">
        <v>-2.5194560417111211E-2</v>
      </c>
      <c r="O180" s="14">
        <v>6.7687458718353799E-2</v>
      </c>
      <c r="P180" s="14">
        <v>2.347411975495528E-2</v>
      </c>
      <c r="Q180" s="14">
        <v>3.4940854123997944E-2</v>
      </c>
      <c r="R180" s="14">
        <v>-2.1840244154192057E-5</v>
      </c>
      <c r="S180" s="14">
        <v>7.3148361290413355E-2</v>
      </c>
      <c r="T180" s="14">
        <v>2.288509638441516E-3</v>
      </c>
      <c r="U180" s="14">
        <v>2.2593976947416161E-2</v>
      </c>
      <c r="V180" s="6"/>
      <c r="W180" s="6"/>
      <c r="X180" s="6"/>
      <c r="Y180" s="8"/>
      <c r="Z180" s="44"/>
      <c r="AA180" s="44"/>
      <c r="AB180" s="44"/>
      <c r="AC180" s="44"/>
      <c r="AD180" s="44"/>
      <c r="AE180" s="44"/>
      <c r="AF180" s="44"/>
    </row>
    <row r="181" spans="1:32">
      <c r="A181" s="10">
        <v>41608</v>
      </c>
      <c r="B181" s="11" cm="1">
        <f t="array" ref="B181">INDEX(APT_DATA, ROW(B181)-13, 2*$A$12-1)</f>
        <v>-2.1929333858893507E-2</v>
      </c>
      <c r="C181" s="11" cm="1">
        <f t="array" ref="C181">INDEX(APT_DATA, ROW(C181)-13, 2*$A$12)</f>
        <v>8.27297111420362E-2</v>
      </c>
      <c r="D181" s="12">
        <f t="shared" si="5"/>
        <v>-2.2031972514018117E-2</v>
      </c>
      <c r="E181" s="12">
        <f t="shared" si="6"/>
        <v>1.6496900071487852E-2</v>
      </c>
      <c r="F181" s="13">
        <v>1.0263865512460946E-4</v>
      </c>
      <c r="G181" s="13">
        <v>6.6232811070548347E-2</v>
      </c>
      <c r="H181" s="14">
        <v>-2.1929333858893507E-2</v>
      </c>
      <c r="I181" s="14">
        <v>8.27297111420362E-2</v>
      </c>
      <c r="J181" s="14">
        <v>-1.1110505271539117E-2</v>
      </c>
      <c r="K181" s="14">
        <v>9.5491515032253282E-3</v>
      </c>
      <c r="L181" s="14">
        <v>9.9618480544629628E-2</v>
      </c>
      <c r="M181" s="14">
        <v>9.8050561483535192E-2</v>
      </c>
      <c r="N181" s="14">
        <v>-2.0163379471830334E-2</v>
      </c>
      <c r="O181" s="14">
        <v>7.5736223609115916E-2</v>
      </c>
      <c r="P181" s="14">
        <v>2.3667994109259238E-2</v>
      </c>
      <c r="Q181" s="14">
        <v>3.4376425605458394E-2</v>
      </c>
      <c r="R181" s="14">
        <v>1.7554057783493171E-3</v>
      </c>
      <c r="S181" s="14">
        <v>7.096043281109532E-2</v>
      </c>
      <c r="T181" s="14">
        <v>3.6664625258799877E-3</v>
      </c>
      <c r="U181" s="14">
        <v>2.2191986662375429E-2</v>
      </c>
      <c r="V181" s="6"/>
      <c r="W181" s="6"/>
      <c r="X181" s="6"/>
      <c r="Y181" s="8"/>
      <c r="Z181" s="44"/>
      <c r="AA181" s="44"/>
      <c r="AB181" s="44"/>
      <c r="AC181" s="44"/>
      <c r="AD181" s="44"/>
      <c r="AE181" s="44"/>
      <c r="AF181" s="44"/>
    </row>
    <row r="182" spans="1:32">
      <c r="A182" s="10">
        <v>41639</v>
      </c>
      <c r="B182" s="11" cm="1">
        <f t="array" ref="B182">INDEX(APT_DATA, ROW(B182)-13, 2*$A$12-1)</f>
        <v>-1.8360525483529511E-2</v>
      </c>
      <c r="C182" s="11" cm="1">
        <f t="array" ref="C182">INDEX(APT_DATA, ROW(C182)-13, 2*$A$12)</f>
        <v>8.9662065801229263E-2</v>
      </c>
      <c r="D182" s="12">
        <f t="shared" si="5"/>
        <v>-2.1691497643864022E-2</v>
      </c>
      <c r="E182" s="12">
        <f t="shared" si="6"/>
        <v>1.8160286835982253E-2</v>
      </c>
      <c r="F182" s="13">
        <v>3.330972160334511E-3</v>
      </c>
      <c r="G182" s="13">
        <v>7.1501778965247009E-2</v>
      </c>
      <c r="H182" s="14">
        <v>-1.8360525483529511E-2</v>
      </c>
      <c r="I182" s="14">
        <v>8.9662065801229263E-2</v>
      </c>
      <c r="J182" s="14">
        <v>-7.7108514388942728E-3</v>
      </c>
      <c r="K182" s="14">
        <v>1.4828913901106633E-2</v>
      </c>
      <c r="L182" s="14">
        <v>0.10811484494525025</v>
      </c>
      <c r="M182" s="14">
        <v>0.102191846590028</v>
      </c>
      <c r="N182" s="14">
        <v>-1.7722830755554031E-2</v>
      </c>
      <c r="O182" s="14">
        <v>8.0419134496723554E-2</v>
      </c>
      <c r="P182" s="14">
        <v>2.5583491713332185E-2</v>
      </c>
      <c r="Q182" s="14">
        <v>3.6797474818564213E-2</v>
      </c>
      <c r="R182" s="14">
        <v>4.5485109932119627E-3</v>
      </c>
      <c r="S182" s="14">
        <v>6.960017975185262E-2</v>
      </c>
      <c r="T182" s="14">
        <v>5.5619811703044864E-3</v>
      </c>
      <c r="U182" s="14">
        <v>2.2657748155687996E-2</v>
      </c>
      <c r="V182" s="6"/>
      <c r="W182" s="6"/>
      <c r="X182" s="6"/>
      <c r="Y182" s="8"/>
      <c r="Z182" s="44"/>
      <c r="AA182" s="44"/>
      <c r="AB182" s="44"/>
      <c r="AC182" s="44"/>
      <c r="AD182" s="44"/>
      <c r="AE182" s="44"/>
      <c r="AF182" s="44"/>
    </row>
    <row r="183" spans="1:32">
      <c r="A183" s="10">
        <v>41670</v>
      </c>
      <c r="B183" s="11" cm="1">
        <f t="array" ref="B183">INDEX(APT_DATA, ROW(B183)-13, 2*$A$12-1)</f>
        <v>-1.4351627918874343E-2</v>
      </c>
      <c r="C183" s="11" cm="1">
        <f t="array" ref="C183">INDEX(APT_DATA, ROW(C183)-13, 2*$A$12)</f>
        <v>9.4805599025219234E-2</v>
      </c>
      <c r="D183" s="12">
        <f t="shared" si="5"/>
        <v>-1.9815126196099153E-2</v>
      </c>
      <c r="E183" s="12">
        <f t="shared" si="6"/>
        <v>2.1030773255281021E-2</v>
      </c>
      <c r="F183" s="13">
        <v>5.4634982772248097E-3</v>
      </c>
      <c r="G183" s="13">
        <v>7.3774825769938213E-2</v>
      </c>
      <c r="H183" s="14">
        <v>-1.4351627918874343E-2</v>
      </c>
      <c r="I183" s="14">
        <v>9.4805599025219234E-2</v>
      </c>
      <c r="J183" s="14">
        <v>-4.8932183907712812E-3</v>
      </c>
      <c r="K183" s="14">
        <v>1.6751672971980991E-2</v>
      </c>
      <c r="L183" s="14">
        <v>0.10888005754366237</v>
      </c>
      <c r="M183" s="14">
        <v>0.10017545163602226</v>
      </c>
      <c r="N183" s="14">
        <v>-1.5906402454914925E-2</v>
      </c>
      <c r="O183" s="14">
        <v>8.3078110003548256E-2</v>
      </c>
      <c r="P183" s="14">
        <v>2.5635432474633069E-2</v>
      </c>
      <c r="Q183" s="14">
        <v>3.4402902222969267E-2</v>
      </c>
      <c r="R183" s="14">
        <v>6.6453617573376533E-3</v>
      </c>
      <c r="S183" s="14">
        <v>6.8162299851685981E-2</v>
      </c>
      <c r="T183" s="14">
        <v>6.8029886284963759E-3</v>
      </c>
      <c r="U183" s="14">
        <v>2.2352705165530562E-2</v>
      </c>
      <c r="V183" s="6"/>
      <c r="W183" s="6"/>
      <c r="X183" s="6"/>
      <c r="Y183" s="8"/>
      <c r="Z183" s="44"/>
      <c r="AA183" s="44"/>
      <c r="AB183" s="44"/>
      <c r="AC183" s="44"/>
      <c r="AD183" s="44"/>
      <c r="AE183" s="44"/>
      <c r="AF183" s="44"/>
    </row>
    <row r="184" spans="1:32">
      <c r="A184" s="10">
        <v>41698</v>
      </c>
      <c r="B184" s="11" cm="1">
        <f t="array" ref="B184">INDEX(APT_DATA, ROW(B184)-13, 2*$A$12-1)</f>
        <v>-1.0501233684301003E-2</v>
      </c>
      <c r="C184" s="11" cm="1">
        <f t="array" ref="C184">INDEX(APT_DATA, ROW(C184)-13, 2*$A$12)</f>
        <v>9.8687029589402897E-2</v>
      </c>
      <c r="D184" s="12">
        <f t="shared" si="5"/>
        <v>-1.8669901317263204E-2</v>
      </c>
      <c r="E184" s="12">
        <f t="shared" si="6"/>
        <v>2.2408887975104097E-2</v>
      </c>
      <c r="F184" s="13">
        <v>8.168667632962201E-3</v>
      </c>
      <c r="G184" s="13">
        <v>7.62781416142988E-2</v>
      </c>
      <c r="H184" s="14">
        <v>-1.0501233684301003E-2</v>
      </c>
      <c r="I184" s="14">
        <v>9.8687029589402897E-2</v>
      </c>
      <c r="J184" s="14">
        <v>-2.7309206228146587E-3</v>
      </c>
      <c r="K184" s="14">
        <v>1.7576715610851057E-2</v>
      </c>
      <c r="L184" s="14">
        <v>0.11346247385890673</v>
      </c>
      <c r="M184" s="14">
        <v>0.1008953076813941</v>
      </c>
      <c r="N184" s="14">
        <v>-1.2784456536073741E-2</v>
      </c>
      <c r="O184" s="14">
        <v>8.8300681609617016E-2</v>
      </c>
      <c r="P184" s="14">
        <v>2.6848015352307186E-2</v>
      </c>
      <c r="Q184" s="14">
        <v>3.4284620222571283E-2</v>
      </c>
      <c r="R184" s="14">
        <v>7.908040001169736E-3</v>
      </c>
      <c r="S184" s="14">
        <v>6.3555997493841998E-2</v>
      </c>
      <c r="T184" s="14">
        <v>8.3156257777852183E-3</v>
      </c>
      <c r="U184" s="14">
        <v>1.962740122711093E-2</v>
      </c>
      <c r="V184" s="6"/>
      <c r="W184" s="6"/>
      <c r="X184" s="6"/>
      <c r="Y184" s="8"/>
      <c r="Z184" s="44"/>
      <c r="AA184" s="44"/>
      <c r="AB184" s="44"/>
      <c r="AC184" s="44"/>
      <c r="AD184" s="44"/>
      <c r="AE184" s="44"/>
      <c r="AF184" s="44"/>
    </row>
    <row r="185" spans="1:32">
      <c r="A185" s="10">
        <v>41729</v>
      </c>
      <c r="B185" s="11" cm="1">
        <f t="array" ref="B185">INDEX(APT_DATA, ROW(B185)-13, 2*$A$12-1)</f>
        <v>-5.6336252577176005E-3</v>
      </c>
      <c r="C185" s="11" cm="1">
        <f t="array" ref="C185">INDEX(APT_DATA, ROW(C185)-13, 2*$A$12)</f>
        <v>0.10059029859576052</v>
      </c>
      <c r="D185" s="12">
        <f t="shared" si="5"/>
        <v>-1.7877767939445288E-2</v>
      </c>
      <c r="E185" s="12">
        <f t="shared" si="6"/>
        <v>2.3122047330059514E-2</v>
      </c>
      <c r="F185" s="13">
        <v>1.2244142681727688E-2</v>
      </c>
      <c r="G185" s="13">
        <v>7.7468251265701005E-2</v>
      </c>
      <c r="H185" s="14">
        <v>-5.6336252577176005E-3</v>
      </c>
      <c r="I185" s="14">
        <v>0.10059029859576052</v>
      </c>
      <c r="J185" s="14">
        <v>-3.0528259495710142E-4</v>
      </c>
      <c r="K185" s="14">
        <v>1.6931648551367973E-2</v>
      </c>
      <c r="L185" s="14">
        <v>0.11651387947437053</v>
      </c>
      <c r="M185" s="14">
        <v>9.6774906314135434E-2</v>
      </c>
      <c r="N185" s="14">
        <v>-4.6089511471483213E-3</v>
      </c>
      <c r="O185" s="14">
        <v>9.467051917943925E-2</v>
      </c>
      <c r="P185" s="14">
        <v>2.7029587975718083E-2</v>
      </c>
      <c r="Q185" s="14">
        <v>3.216868881944257E-2</v>
      </c>
      <c r="R185" s="14">
        <v>9.499667508038101E-3</v>
      </c>
      <c r="S185" s="14">
        <v>5.6667522607564802E-2</v>
      </c>
      <c r="T185" s="14">
        <v>1.0986973292273605E-2</v>
      </c>
      <c r="U185" s="14">
        <v>2.0965230775049637E-2</v>
      </c>
      <c r="V185" s="6"/>
      <c r="W185" s="6"/>
      <c r="X185" s="6"/>
      <c r="Y185" s="8"/>
      <c r="Z185" s="44"/>
      <c r="AA185" s="44"/>
      <c r="AB185" s="44"/>
      <c r="AC185" s="44"/>
      <c r="AD185" s="44"/>
      <c r="AE185" s="44"/>
      <c r="AF185" s="44"/>
    </row>
    <row r="186" spans="1:32">
      <c r="A186" s="10">
        <v>41759</v>
      </c>
      <c r="B186" s="11" cm="1">
        <f t="array" ref="B186">INDEX(APT_DATA, ROW(B186)-13, 2*$A$12-1)</f>
        <v>-3.5670166254946345E-3</v>
      </c>
      <c r="C186" s="11" cm="1">
        <f t="array" ref="C186">INDEX(APT_DATA, ROW(C186)-13, 2*$A$12)</f>
        <v>0.10006535378580961</v>
      </c>
      <c r="D186" s="12">
        <f t="shared" si="5"/>
        <v>-1.8510088881920073E-2</v>
      </c>
      <c r="E186" s="12">
        <f t="shared" si="6"/>
        <v>2.2979769594020372E-2</v>
      </c>
      <c r="F186" s="13">
        <v>1.4943072256425438E-2</v>
      </c>
      <c r="G186" s="13">
        <v>7.7085584191789236E-2</v>
      </c>
      <c r="H186" s="14">
        <v>-3.5670166254946345E-3</v>
      </c>
      <c r="I186" s="14">
        <v>0.10006535378580961</v>
      </c>
      <c r="J186" s="14">
        <v>2.7139424162423431E-3</v>
      </c>
      <c r="K186" s="14">
        <v>1.7429150747604982E-2</v>
      </c>
      <c r="L186" s="14">
        <v>0.11491210901553139</v>
      </c>
      <c r="M186" s="14">
        <v>9.2816478343988873E-2</v>
      </c>
      <c r="N186" s="14">
        <v>2.9219167832978954E-3</v>
      </c>
      <c r="O186" s="14">
        <v>9.9483341452614393E-2</v>
      </c>
      <c r="P186" s="14">
        <v>2.8729324253657929E-2</v>
      </c>
      <c r="Q186" s="14">
        <v>3.287330219058715E-2</v>
      </c>
      <c r="R186" s="14">
        <v>1.0687247843266467E-2</v>
      </c>
      <c r="S186" s="14">
        <v>5.1070246025832988E-2</v>
      </c>
      <c r="T186" s="14">
        <v>1.66218374084528E-2</v>
      </c>
      <c r="U186" s="14">
        <v>2.2955930323583784E-2</v>
      </c>
      <c r="V186" s="6"/>
      <c r="W186" s="6"/>
      <c r="X186" s="6"/>
      <c r="Y186" s="8"/>
      <c r="Z186" s="44"/>
      <c r="AA186" s="44"/>
      <c r="AB186" s="44"/>
      <c r="AC186" s="44"/>
      <c r="AD186" s="44"/>
      <c r="AE186" s="44"/>
      <c r="AF186" s="44"/>
    </row>
    <row r="187" spans="1:32">
      <c r="A187" s="10">
        <v>41790</v>
      </c>
      <c r="B187" s="11" cm="1">
        <f t="array" ref="B187">INDEX(APT_DATA, ROW(B187)-13, 2*$A$12-1)</f>
        <v>-3.3463412331844467E-3</v>
      </c>
      <c r="C187" s="11" cm="1">
        <f t="array" ref="C187">INDEX(APT_DATA, ROW(C187)-13, 2*$A$12)</f>
        <v>9.8688067335486185E-2</v>
      </c>
      <c r="D187" s="12">
        <f t="shared" si="5"/>
        <v>-1.9175700123848616E-2</v>
      </c>
      <c r="E187" s="12">
        <f t="shared" si="6"/>
        <v>2.2858225629519779E-2</v>
      </c>
      <c r="F187" s="13">
        <v>1.5829358890664169E-2</v>
      </c>
      <c r="G187" s="13">
        <v>7.5829841705966405E-2</v>
      </c>
      <c r="H187" s="14">
        <v>-3.3463412331844467E-3</v>
      </c>
      <c r="I187" s="14">
        <v>9.8688067335486185E-2</v>
      </c>
      <c r="J187" s="14">
        <v>3.8979131267642408E-3</v>
      </c>
      <c r="K187" s="14">
        <v>1.8327599300816066E-2</v>
      </c>
      <c r="L187" s="14">
        <v>0.10827985351174663</v>
      </c>
      <c r="M187" s="14">
        <v>8.9332168676799384E-2</v>
      </c>
      <c r="N187" s="14">
        <v>5.7944182262614774E-3</v>
      </c>
      <c r="O187" s="14">
        <v>9.7329807060122286E-2</v>
      </c>
      <c r="P187" s="14">
        <v>2.9420867896576386E-2</v>
      </c>
      <c r="Q187" s="14">
        <v>3.3355514659376473E-2</v>
      </c>
      <c r="R187" s="14">
        <v>1.0368911785084256E-2</v>
      </c>
      <c r="S187" s="14">
        <v>4.6580949739011279E-2</v>
      </c>
      <c r="T187" s="14">
        <v>1.9571983658583703E-2</v>
      </c>
      <c r="U187" s="14">
        <v>2.4582846519955126E-2</v>
      </c>
      <c r="V187" s="6"/>
      <c r="W187" s="6"/>
      <c r="X187" s="6"/>
      <c r="Y187" s="8"/>
      <c r="Z187" s="44"/>
      <c r="AA187" s="44"/>
      <c r="AB187" s="44"/>
      <c r="AC187" s="44"/>
      <c r="AD187" s="44"/>
      <c r="AE187" s="44"/>
      <c r="AF187" s="44"/>
    </row>
    <row r="188" spans="1:32">
      <c r="A188" s="10">
        <v>41820</v>
      </c>
      <c r="B188" s="11" cm="1">
        <f t="array" ref="B188">INDEX(APT_DATA, ROW(B188)-13, 2*$A$12-1)</f>
        <v>-2.2511564256949557E-3</v>
      </c>
      <c r="C188" s="11" cm="1">
        <f t="array" ref="C188">INDEX(APT_DATA, ROW(C188)-13, 2*$A$12)</f>
        <v>9.6904126344005803E-2</v>
      </c>
      <c r="D188" s="12">
        <f t="shared" si="5"/>
        <v>-1.9258160227918597E-2</v>
      </c>
      <c r="E188" s="12">
        <f t="shared" si="6"/>
        <v>2.2134411831602252E-2</v>
      </c>
      <c r="F188" s="13">
        <v>1.7007003802223641E-2</v>
      </c>
      <c r="G188" s="13">
        <v>7.4769714512403551E-2</v>
      </c>
      <c r="H188" s="14">
        <v>-2.2511564256949557E-3</v>
      </c>
      <c r="I188" s="14">
        <v>9.6904126344005803E-2</v>
      </c>
      <c r="J188" s="14">
        <v>5.5457577064192964E-3</v>
      </c>
      <c r="K188" s="14">
        <v>1.9350182661595605E-2</v>
      </c>
      <c r="L188" s="14">
        <v>0.10363789334490514</v>
      </c>
      <c r="M188" s="14">
        <v>8.8637908266801846E-2</v>
      </c>
      <c r="N188" s="14">
        <v>8.6150232650310521E-3</v>
      </c>
      <c r="O188" s="14">
        <v>9.90525239511022E-2</v>
      </c>
      <c r="P188" s="14">
        <v>3.0464999330610754E-2</v>
      </c>
      <c r="Q188" s="14">
        <v>3.4430622601222094E-2</v>
      </c>
      <c r="R188" s="14">
        <v>8.9989979435136647E-3</v>
      </c>
      <c r="S188" s="14">
        <v>4.078449333643408E-2</v>
      </c>
      <c r="T188" s="14">
        <v>2.121102905588601E-2</v>
      </c>
      <c r="U188" s="14">
        <v>2.374600043057451E-2</v>
      </c>
      <c r="V188" s="6"/>
      <c r="W188" s="6"/>
      <c r="X188" s="6"/>
      <c r="Y188" s="8"/>
      <c r="Z188" s="44"/>
      <c r="AA188" s="44"/>
      <c r="AB188" s="44"/>
      <c r="AC188" s="44"/>
      <c r="AD188" s="44"/>
      <c r="AE188" s="44"/>
      <c r="AF188" s="44"/>
    </row>
    <row r="189" spans="1:32">
      <c r="A189" s="10">
        <v>41851</v>
      </c>
      <c r="B189" s="11" cm="1">
        <f t="array" ref="B189">INDEX(APT_DATA, ROW(B189)-13, 2*$A$12-1)</f>
        <v>1.0026789685517734E-3</v>
      </c>
      <c r="C189" s="11" cm="1">
        <f t="array" ref="C189">INDEX(APT_DATA, ROW(C189)-13, 2*$A$12)</f>
        <v>9.1080317797569421E-2</v>
      </c>
      <c r="D189" s="12">
        <f t="shared" si="5"/>
        <v>-1.7199964745825858E-2</v>
      </c>
      <c r="E189" s="12">
        <f t="shared" si="6"/>
        <v>1.8928484703085946E-2</v>
      </c>
      <c r="F189" s="13">
        <v>1.8202643714377631E-2</v>
      </c>
      <c r="G189" s="13">
        <v>7.2151833094483475E-2</v>
      </c>
      <c r="H189" s="14">
        <v>1.0026789685517734E-3</v>
      </c>
      <c r="I189" s="14">
        <v>9.1080317797569421E-2</v>
      </c>
      <c r="J189" s="14">
        <v>6.9018533737847942E-3</v>
      </c>
      <c r="K189" s="14">
        <v>1.924179101040413E-2</v>
      </c>
      <c r="L189" s="14">
        <v>9.8527586945816203E-2</v>
      </c>
      <c r="M189" s="14">
        <v>8.7449669580734746E-2</v>
      </c>
      <c r="N189" s="14">
        <v>1.1450597330881163E-2</v>
      </c>
      <c r="O189" s="14">
        <v>9.7901700172899231E-2</v>
      </c>
      <c r="P189" s="14">
        <v>3.1118612455026007E-2</v>
      </c>
      <c r="Q189" s="14">
        <v>3.605330379164351E-2</v>
      </c>
      <c r="R189" s="14">
        <v>9.3557197655493862E-3</v>
      </c>
      <c r="S189" s="14">
        <v>3.6538365573045128E-2</v>
      </c>
      <c r="T189" s="14">
        <v>2.205364095332496E-2</v>
      </c>
      <c r="U189" s="14">
        <v>2.1487193573154872E-2</v>
      </c>
      <c r="V189" s="6"/>
      <c r="W189" s="6"/>
      <c r="X189" s="6"/>
      <c r="Y189" s="8"/>
      <c r="Z189" s="44"/>
      <c r="AA189" s="44"/>
      <c r="AB189" s="44"/>
      <c r="AC189" s="44"/>
      <c r="AD189" s="44"/>
      <c r="AE189" s="44"/>
      <c r="AF189" s="44"/>
    </row>
    <row r="190" spans="1:32">
      <c r="A190" s="10">
        <v>41882</v>
      </c>
      <c r="B190" s="11" cm="1">
        <f t="array" ref="B190">INDEX(APT_DATA, ROW(B190)-13, 2*$A$12-1)</f>
        <v>4.1888562934682128E-3</v>
      </c>
      <c r="C190" s="11" cm="1">
        <f t="array" ref="C190">INDEX(APT_DATA, ROW(C190)-13, 2*$A$12)</f>
        <v>8.2873006699355711E-2</v>
      </c>
      <c r="D190" s="12">
        <f t="shared" si="5"/>
        <v>-1.6133797325262211E-2</v>
      </c>
      <c r="E190" s="12">
        <f t="shared" si="6"/>
        <v>1.5278427921899373E-2</v>
      </c>
      <c r="F190" s="13">
        <v>2.0322653618730424E-2</v>
      </c>
      <c r="G190" s="13">
        <v>6.7594578777456338E-2</v>
      </c>
      <c r="H190" s="14">
        <v>4.1888562934682128E-3</v>
      </c>
      <c r="I190" s="14">
        <v>8.2873006699355711E-2</v>
      </c>
      <c r="J190" s="14">
        <v>7.8807986752158499E-3</v>
      </c>
      <c r="K190" s="14">
        <v>1.9885249047759679E-2</v>
      </c>
      <c r="L190" s="14">
        <v>9.8255857881992537E-2</v>
      </c>
      <c r="M190" s="14">
        <v>8.7781485612238974E-2</v>
      </c>
      <c r="N190" s="14">
        <v>1.5149563923840148E-2</v>
      </c>
      <c r="O190" s="14">
        <v>9.2355439153249286E-2</v>
      </c>
      <c r="P190" s="14">
        <v>3.1120747629088896E-2</v>
      </c>
      <c r="Q190" s="14">
        <v>3.4619911532793646E-2</v>
      </c>
      <c r="R190" s="14">
        <v>9.237921803108895E-3</v>
      </c>
      <c r="S190" s="14">
        <v>3.1423872280301524E-2</v>
      </c>
      <c r="T190" s="14">
        <v>2.3935845574666104E-2</v>
      </c>
      <c r="U190" s="14">
        <v>1.9048983048731261E-2</v>
      </c>
      <c r="V190" s="6"/>
      <c r="W190" s="6"/>
      <c r="X190" s="6"/>
      <c r="Y190" s="8"/>
      <c r="Z190" s="44"/>
      <c r="AA190" s="44"/>
      <c r="AB190" s="44"/>
      <c r="AC190" s="44"/>
      <c r="AD190" s="44"/>
      <c r="AE190" s="44"/>
      <c r="AF190" s="44"/>
    </row>
    <row r="191" spans="1:32">
      <c r="A191" s="10">
        <v>41912</v>
      </c>
      <c r="B191" s="11" cm="1">
        <f t="array" ref="B191">INDEX(APT_DATA, ROW(B191)-13, 2*$A$12-1)</f>
        <v>7.8148783184159853E-3</v>
      </c>
      <c r="C191" s="11" cm="1">
        <f t="array" ref="C191">INDEX(APT_DATA, ROW(C191)-13, 2*$A$12)</f>
        <v>7.1620886514470961E-2</v>
      </c>
      <c r="D191" s="12">
        <f t="shared" si="5"/>
        <v>-1.533378257348339E-2</v>
      </c>
      <c r="E191" s="12">
        <f t="shared" si="6"/>
        <v>1.0828695701367463E-2</v>
      </c>
      <c r="F191" s="13">
        <v>2.3148660891899375E-2</v>
      </c>
      <c r="G191" s="13">
        <v>6.0792190813103497E-2</v>
      </c>
      <c r="H191" s="14">
        <v>7.8148783184159853E-3</v>
      </c>
      <c r="I191" s="14">
        <v>7.1620886514470961E-2</v>
      </c>
      <c r="J191" s="14">
        <v>1.0401103999690964E-2</v>
      </c>
      <c r="K191" s="14">
        <v>2.2654133354359951E-2</v>
      </c>
      <c r="L191" s="14">
        <v>9.6075375029869958E-2</v>
      </c>
      <c r="M191" s="14">
        <v>8.7028141175344187E-2</v>
      </c>
      <c r="N191" s="14">
        <v>1.9397878274689528E-2</v>
      </c>
      <c r="O191" s="14">
        <v>8.3857524017113105E-2</v>
      </c>
      <c r="P191" s="14">
        <v>3.3418986293679342E-2</v>
      </c>
      <c r="Q191" s="14">
        <v>3.5884449515232619E-2</v>
      </c>
      <c r="R191" s="14">
        <v>8.2113256613576269E-3</v>
      </c>
      <c r="S191" s="14">
        <v>2.5242096069018727E-2</v>
      </c>
      <c r="T191" s="14">
        <v>2.7376972124252497E-2</v>
      </c>
      <c r="U191" s="14">
        <v>2.1631398402359059E-2</v>
      </c>
      <c r="V191" s="6"/>
      <c r="W191" s="6"/>
      <c r="X191" s="6"/>
      <c r="Y191" s="8"/>
      <c r="Z191" s="44"/>
      <c r="AA191" s="44"/>
      <c r="AB191" s="44"/>
      <c r="AC191" s="44"/>
      <c r="AD191" s="44"/>
      <c r="AE191" s="44"/>
      <c r="AF191" s="44"/>
    </row>
    <row r="192" spans="1:32">
      <c r="A192" s="10">
        <v>41943</v>
      </c>
      <c r="B192" s="11" cm="1">
        <f t="array" ref="B192">INDEX(APT_DATA, ROW(B192)-13, 2*$A$12-1)</f>
        <v>9.8095616722413403E-3</v>
      </c>
      <c r="C192" s="11" cm="1">
        <f t="array" ref="C192">INDEX(APT_DATA, ROW(C192)-13, 2*$A$12)</f>
        <v>6.0311558155833556E-2</v>
      </c>
      <c r="D192" s="12">
        <f t="shared" si="5"/>
        <v>-1.4612735479170968E-2</v>
      </c>
      <c r="E192" s="12">
        <f t="shared" si="6"/>
        <v>7.1507240439721009E-3</v>
      </c>
      <c r="F192" s="13">
        <v>2.4422297151412309E-2</v>
      </c>
      <c r="G192" s="13">
        <v>5.3160834111861455E-2</v>
      </c>
      <c r="H192" s="14">
        <v>9.8095616722413403E-3</v>
      </c>
      <c r="I192" s="14">
        <v>6.0311558155833556E-2</v>
      </c>
      <c r="J192" s="14">
        <v>1.2627165967812992E-2</v>
      </c>
      <c r="K192" s="14">
        <v>2.4166654119647024E-2</v>
      </c>
      <c r="L192" s="14">
        <v>9.2366808778160614E-2</v>
      </c>
      <c r="M192" s="14">
        <v>8.2283790360983877E-2</v>
      </c>
      <c r="N192" s="14">
        <v>2.1394241074028431E-2</v>
      </c>
      <c r="O192" s="14">
        <v>7.383908478743284E-2</v>
      </c>
      <c r="P192" s="14">
        <v>3.363480184167944E-2</v>
      </c>
      <c r="Q192" s="14">
        <v>3.4450540150739117E-2</v>
      </c>
      <c r="R192" s="14">
        <v>7.7932362251338372E-3</v>
      </c>
      <c r="S192" s="14">
        <v>1.9776209171179282E-2</v>
      </c>
      <c r="T192" s="14">
        <v>3.0104376603422578E-2</v>
      </c>
      <c r="U192" s="14">
        <v>2.1818990594190568E-2</v>
      </c>
      <c r="V192" s="6"/>
      <c r="W192" s="6"/>
      <c r="X192" s="6"/>
      <c r="Y192" s="8"/>
      <c r="Z192" s="44"/>
      <c r="AA192" s="44"/>
      <c r="AB192" s="44"/>
      <c r="AC192" s="44"/>
      <c r="AD192" s="44"/>
      <c r="AE192" s="44"/>
      <c r="AF192" s="44"/>
    </row>
    <row r="193" spans="1:32">
      <c r="A193" s="10">
        <v>41973</v>
      </c>
      <c r="B193" s="11" cm="1">
        <f t="array" ref="B193">INDEX(APT_DATA, ROW(B193)-13, 2*$A$12-1)</f>
        <v>1.0730060374006367E-2</v>
      </c>
      <c r="C193" s="11" cm="1">
        <f t="array" ref="C193">INDEX(APT_DATA, ROW(C193)-13, 2*$A$12)</f>
        <v>5.3456672701899466E-2</v>
      </c>
      <c r="D193" s="12">
        <f t="shared" si="5"/>
        <v>-1.3757689681129559E-2</v>
      </c>
      <c r="E193" s="12">
        <f t="shared" si="6"/>
        <v>5.6050878862761166E-3</v>
      </c>
      <c r="F193" s="13">
        <v>2.4487750055135926E-2</v>
      </c>
      <c r="G193" s="13">
        <v>4.7851584815623349E-2</v>
      </c>
      <c r="H193" s="14">
        <v>1.0730060374006367E-2</v>
      </c>
      <c r="I193" s="14">
        <v>5.3456672701899466E-2</v>
      </c>
      <c r="J193" s="14">
        <v>1.3708463571747931E-2</v>
      </c>
      <c r="K193" s="14">
        <v>2.4174994575033359E-2</v>
      </c>
      <c r="L193" s="14">
        <v>8.7038280948833924E-2</v>
      </c>
      <c r="M193" s="14">
        <v>7.5145476044148785E-2</v>
      </c>
      <c r="N193" s="14">
        <v>2.2669085697838876E-2</v>
      </c>
      <c r="O193" s="14">
        <v>6.5281220814488394E-2</v>
      </c>
      <c r="P193" s="14">
        <v>3.3256460119952314E-2</v>
      </c>
      <c r="Q193" s="14">
        <v>3.1727599874413537E-2</v>
      </c>
      <c r="R193" s="14">
        <v>5.8538002998826943E-3</v>
      </c>
      <c r="S193" s="14">
        <v>1.295378792142432E-2</v>
      </c>
      <c r="T193" s="14">
        <v>3.1946168979742007E-2</v>
      </c>
      <c r="U193" s="14">
        <v>2.2622112478702272E-2</v>
      </c>
      <c r="V193" s="6"/>
      <c r="W193" s="6"/>
      <c r="X193" s="6"/>
      <c r="Y193" s="8"/>
      <c r="Z193" s="44"/>
      <c r="AA193" s="44"/>
      <c r="AB193" s="44"/>
      <c r="AC193" s="44"/>
      <c r="AD193" s="44"/>
      <c r="AE193" s="44"/>
      <c r="AF193" s="44"/>
    </row>
    <row r="194" spans="1:32">
      <c r="A194" s="10">
        <v>42004</v>
      </c>
      <c r="B194" s="11" cm="1">
        <f t="array" ref="B194">INDEX(APT_DATA, ROW(B194)-13, 2*$A$12-1)</f>
        <v>1.0912647528532826E-2</v>
      </c>
      <c r="C194" s="11" cm="1">
        <f t="array" ref="C194">INDEX(APT_DATA, ROW(C194)-13, 2*$A$12)</f>
        <v>4.8595250762384135E-2</v>
      </c>
      <c r="D194" s="12">
        <f t="shared" si="5"/>
        <v>-1.3437171081477128E-2</v>
      </c>
      <c r="E194" s="12">
        <f t="shared" si="6"/>
        <v>5.0003573772681165E-3</v>
      </c>
      <c r="F194" s="13">
        <v>2.4349818610009955E-2</v>
      </c>
      <c r="G194" s="13">
        <v>4.3594893385116018E-2</v>
      </c>
      <c r="H194" s="14">
        <v>1.0912647528532826E-2</v>
      </c>
      <c r="I194" s="14">
        <v>4.8595250762384135E-2</v>
      </c>
      <c r="J194" s="14">
        <v>1.5038461829959937E-2</v>
      </c>
      <c r="K194" s="14">
        <v>2.2248538287786168E-2</v>
      </c>
      <c r="L194" s="14">
        <v>8.2961602203241558E-2</v>
      </c>
      <c r="M194" s="14">
        <v>6.9714459467903334E-2</v>
      </c>
      <c r="N194" s="14">
        <v>2.3480515128122548E-2</v>
      </c>
      <c r="O194" s="14">
        <v>6.2372155772860927E-2</v>
      </c>
      <c r="P194" s="14">
        <v>3.5227801349379417E-2</v>
      </c>
      <c r="Q194" s="14">
        <v>2.8219152814951132E-2</v>
      </c>
      <c r="R194" s="14">
        <v>3.3672242825444343E-3</v>
      </c>
      <c r="S194" s="14">
        <v>5.532166005070005E-3</v>
      </c>
      <c r="T194" s="14">
        <v>3.3248275534118132E-2</v>
      </c>
      <c r="U194" s="14">
        <v>2.3554002538904273E-2</v>
      </c>
      <c r="V194" s="6"/>
      <c r="W194" s="6"/>
      <c r="X194" s="6"/>
      <c r="Y194" s="8"/>
      <c r="Z194" s="44"/>
      <c r="AA194" s="44"/>
      <c r="AB194" s="44"/>
      <c r="AC194" s="44"/>
      <c r="AD194" s="44"/>
      <c r="AE194" s="44"/>
      <c r="AF194" s="44"/>
    </row>
    <row r="195" spans="1:32">
      <c r="A195" s="10">
        <v>42035</v>
      </c>
      <c r="B195" s="11" cm="1">
        <f t="array" ref="B195">INDEX(APT_DATA, ROW(B195)-13, 2*$A$12-1)</f>
        <v>1.1437264056260332E-2</v>
      </c>
      <c r="C195" s="11" cm="1">
        <f t="array" ref="C195">INDEX(APT_DATA, ROW(C195)-13, 2*$A$12)</f>
        <v>4.4501696033248495E-2</v>
      </c>
      <c r="D195" s="12">
        <f t="shared" si="5"/>
        <v>-1.3190880368929569E-2</v>
      </c>
      <c r="E195" s="12">
        <f t="shared" si="6"/>
        <v>3.198951870450939E-3</v>
      </c>
      <c r="F195" s="13">
        <v>2.4628144425189902E-2</v>
      </c>
      <c r="G195" s="13">
        <v>4.1302744162797556E-2</v>
      </c>
      <c r="H195" s="14">
        <v>1.1437264056260332E-2</v>
      </c>
      <c r="I195" s="14">
        <v>4.4501696033248495E-2</v>
      </c>
      <c r="J195" s="14">
        <v>1.6222923084863616E-2</v>
      </c>
      <c r="K195" s="14">
        <v>2.2526814741617773E-2</v>
      </c>
      <c r="L195" s="14">
        <v>8.4056937417672506E-2</v>
      </c>
      <c r="M195" s="14">
        <v>7.0122015159944207E-2</v>
      </c>
      <c r="N195" s="14">
        <v>2.4749576085560721E-2</v>
      </c>
      <c r="O195" s="14">
        <v>6.112334063517566E-2</v>
      </c>
      <c r="P195" s="14">
        <v>3.8406436407101285E-2</v>
      </c>
      <c r="Q195" s="14">
        <v>3.047215449193752E-2</v>
      </c>
      <c r="R195" s="14">
        <v>1.8861215499845763E-3</v>
      </c>
      <c r="S195" s="14">
        <v>1.6794949089788958E-3</v>
      </c>
      <c r="T195" s="14">
        <v>3.5106941405491643E-2</v>
      </c>
      <c r="U195" s="14">
        <v>2.4537490556574504E-2</v>
      </c>
      <c r="V195" s="6"/>
      <c r="W195" s="6"/>
      <c r="X195" s="6"/>
      <c r="Y195" s="8"/>
      <c r="Z195" s="44"/>
      <c r="AA195" s="44"/>
      <c r="AB195" s="44"/>
      <c r="AC195" s="44"/>
      <c r="AD195" s="44"/>
      <c r="AE195" s="44"/>
      <c r="AF195" s="44"/>
    </row>
    <row r="196" spans="1:32">
      <c r="A196" s="10">
        <v>42063</v>
      </c>
      <c r="B196" s="11" cm="1">
        <f t="array" ref="B196">INDEX(APT_DATA, ROW(B196)-13, 2*$A$12-1)</f>
        <v>1.2086218501258683E-2</v>
      </c>
      <c r="C196" s="11" cm="1">
        <f t="array" ref="C196">INDEX(APT_DATA, ROW(C196)-13, 2*$A$12)</f>
        <v>4.2619103938515535E-2</v>
      </c>
      <c r="D196" s="12">
        <f t="shared" si="5"/>
        <v>-1.3323333828852757E-2</v>
      </c>
      <c r="E196" s="12">
        <f t="shared" si="6"/>
        <v>3.5332565093344481E-3</v>
      </c>
      <c r="F196" s="13">
        <v>2.540955233011144E-2</v>
      </c>
      <c r="G196" s="13">
        <v>3.9085847429181086E-2</v>
      </c>
      <c r="H196" s="14">
        <v>1.2086218501258683E-2</v>
      </c>
      <c r="I196" s="14">
        <v>4.2619103938515535E-2</v>
      </c>
      <c r="J196" s="14">
        <v>1.7808689953527024E-2</v>
      </c>
      <c r="K196" s="14">
        <v>2.3830334847576351E-2</v>
      </c>
      <c r="L196" s="14">
        <v>8.3406840990164932E-2</v>
      </c>
      <c r="M196" s="14">
        <v>6.8651049179107915E-2</v>
      </c>
      <c r="N196" s="14">
        <v>2.659536939951157E-2</v>
      </c>
      <c r="O196" s="14">
        <v>5.7209825096697475E-2</v>
      </c>
      <c r="P196" s="14">
        <v>4.1183978903257978E-2</v>
      </c>
      <c r="Q196" s="14">
        <v>2.9435534190752177E-2</v>
      </c>
      <c r="R196" s="14">
        <v>1.1148590737566355E-3</v>
      </c>
      <c r="S196" s="14">
        <v>8.7372776244709627E-5</v>
      </c>
      <c r="T196" s="14">
        <v>3.8754032891577417E-2</v>
      </c>
      <c r="U196" s="14">
        <v>2.6202714706949459E-2</v>
      </c>
      <c r="V196" s="6"/>
      <c r="W196" s="6"/>
      <c r="X196" s="6"/>
      <c r="Y196" s="8"/>
      <c r="Z196" s="44"/>
      <c r="AA196" s="44"/>
      <c r="AB196" s="44"/>
      <c r="AC196" s="44"/>
      <c r="AD196" s="44"/>
      <c r="AE196" s="44"/>
      <c r="AF196" s="44"/>
    </row>
    <row r="197" spans="1:32">
      <c r="A197" s="10">
        <v>42094</v>
      </c>
      <c r="B197" s="11" cm="1">
        <f t="array" ref="B197">INDEX(APT_DATA, ROW(B197)-13, 2*$A$12-1)</f>
        <v>1.4523559718403467E-2</v>
      </c>
      <c r="C197" s="11" cm="1">
        <f t="array" ref="C197">INDEX(APT_DATA, ROW(C197)-13, 2*$A$12)</f>
        <v>4.5989045295750097E-2</v>
      </c>
      <c r="D197" s="12">
        <f t="shared" si="5"/>
        <v>-1.1928990831979069E-2</v>
      </c>
      <c r="E197" s="12">
        <f t="shared" si="6"/>
        <v>7.1868075479331051E-3</v>
      </c>
      <c r="F197" s="13">
        <v>2.6452550550382536E-2</v>
      </c>
      <c r="G197" s="13">
        <v>3.8802237747816992E-2</v>
      </c>
      <c r="H197" s="14">
        <v>1.4523559718403467E-2</v>
      </c>
      <c r="I197" s="14">
        <v>4.5989045295750097E-2</v>
      </c>
      <c r="J197" s="14">
        <v>2.0911344523913966E-2</v>
      </c>
      <c r="K197" s="14">
        <v>2.5403995565637105E-2</v>
      </c>
      <c r="L197" s="14">
        <v>8.2830964095157444E-2</v>
      </c>
      <c r="M197" s="14">
        <v>7.0644962303972658E-2</v>
      </c>
      <c r="N197" s="14">
        <v>2.8959201186528949E-2</v>
      </c>
      <c r="O197" s="14">
        <v>5.202283951482678E-2</v>
      </c>
      <c r="P197" s="14">
        <v>4.6356399482700539E-2</v>
      </c>
      <c r="Q197" s="14">
        <v>3.2061992449038401E-2</v>
      </c>
      <c r="R197" s="14">
        <v>-4.067012365972511E-4</v>
      </c>
      <c r="S197" s="14">
        <v>-2.6540476329299789E-3</v>
      </c>
      <c r="T197" s="14">
        <v>3.9452079282268127E-2</v>
      </c>
      <c r="U197" s="14">
        <v>2.4792953357260616E-2</v>
      </c>
      <c r="V197" s="6"/>
      <c r="W197" s="6"/>
      <c r="X197" s="6"/>
      <c r="Y197" s="8"/>
      <c r="Z197" s="44"/>
      <c r="AA197" s="44"/>
      <c r="AB197" s="44"/>
      <c r="AC197" s="44"/>
      <c r="AD197" s="44"/>
      <c r="AE197" s="44"/>
      <c r="AF197" s="44"/>
    </row>
    <row r="198" spans="1:32">
      <c r="A198" s="10">
        <v>42124</v>
      </c>
      <c r="B198" s="11" cm="1">
        <f t="array" ref="B198">INDEX(APT_DATA, ROW(B198)-13, 2*$A$12-1)</f>
        <v>1.9267376465380126E-2</v>
      </c>
      <c r="C198" s="11" cm="1">
        <f t="array" ref="C198">INDEX(APT_DATA, ROW(C198)-13, 2*$A$12)</f>
        <v>5.3597257876168314E-2</v>
      </c>
      <c r="D198" s="12">
        <f t="shared" si="5"/>
        <v>-1.0374697336500205E-2</v>
      </c>
      <c r="E198" s="12">
        <f t="shared" si="6"/>
        <v>1.2178481596137436E-2</v>
      </c>
      <c r="F198" s="13">
        <v>2.9642073801880331E-2</v>
      </c>
      <c r="G198" s="13">
        <v>4.1418776280030878E-2</v>
      </c>
      <c r="H198" s="14">
        <v>1.9267376465380126E-2</v>
      </c>
      <c r="I198" s="14">
        <v>5.3597257876168314E-2</v>
      </c>
      <c r="J198" s="14">
        <v>2.3827305643154828E-2</v>
      </c>
      <c r="K198" s="14">
        <v>2.6005381644724768E-2</v>
      </c>
      <c r="L198" s="14">
        <v>8.9176802124078636E-2</v>
      </c>
      <c r="M198" s="14">
        <v>7.4516268093737015E-2</v>
      </c>
      <c r="N198" s="14">
        <v>3.2328695303923238E-2</v>
      </c>
      <c r="O198" s="14">
        <v>5.1123000674093477E-2</v>
      </c>
      <c r="P198" s="14">
        <v>4.9674072604284136E-2</v>
      </c>
      <c r="Q198" s="14">
        <v>3.2300733419863947E-2</v>
      </c>
      <c r="R198" s="14">
        <v>-2.9285450197058527E-4</v>
      </c>
      <c r="S198" s="14">
        <v>-2.3555012619747018E-3</v>
      </c>
      <c r="T198" s="14">
        <v>3.8869915210618222E-2</v>
      </c>
      <c r="U198" s="14">
        <v>2.4286061069651588E-2</v>
      </c>
      <c r="V198" s="6"/>
      <c r="W198" s="6"/>
      <c r="X198" s="6"/>
      <c r="Y198" s="8"/>
      <c r="Z198" s="44"/>
      <c r="AA198" s="44"/>
      <c r="AB198" s="44"/>
      <c r="AC198" s="44"/>
      <c r="AD198" s="44"/>
      <c r="AE198" s="44"/>
      <c r="AF198" s="44"/>
    </row>
    <row r="199" spans="1:32">
      <c r="A199" s="10">
        <v>42155</v>
      </c>
      <c r="B199" s="11" cm="1">
        <f t="array" ref="B199">INDEX(APT_DATA, ROW(B199)-13, 2*$A$12-1)</f>
        <v>2.3562500355631455E-2</v>
      </c>
      <c r="C199" s="11" cm="1">
        <f t="array" ref="C199">INDEX(APT_DATA, ROW(C199)-13, 2*$A$12)</f>
        <v>6.0157763363014594E-2</v>
      </c>
      <c r="D199" s="12">
        <f t="shared" si="5"/>
        <v>-1.0060536362748618E-2</v>
      </c>
      <c r="E199" s="12">
        <f t="shared" si="6"/>
        <v>1.5243637099920937E-2</v>
      </c>
      <c r="F199" s="13">
        <v>3.3623036718380073E-2</v>
      </c>
      <c r="G199" s="13">
        <v>4.4914126263093657E-2</v>
      </c>
      <c r="H199" s="14">
        <v>2.3562500355631455E-2</v>
      </c>
      <c r="I199" s="14">
        <v>6.0157763363014594E-2</v>
      </c>
      <c r="J199" s="14">
        <v>2.8086653421164787E-2</v>
      </c>
      <c r="K199" s="14">
        <v>2.6986396380171973E-2</v>
      </c>
      <c r="L199" s="14">
        <v>9.8817003314204177E-2</v>
      </c>
      <c r="M199" s="14">
        <v>7.9365720617708524E-2</v>
      </c>
      <c r="N199" s="14">
        <v>3.8747420323294035E-2</v>
      </c>
      <c r="O199" s="14">
        <v>5.6734571769280873E-2</v>
      </c>
      <c r="P199" s="14">
        <v>5.6468282518936208E-2</v>
      </c>
      <c r="Q199" s="14">
        <v>3.5336744723196922E-2</v>
      </c>
      <c r="R199" s="14">
        <v>3.2351092921412139E-4</v>
      </c>
      <c r="S199" s="14">
        <v>-1.6624572155565787E-3</v>
      </c>
      <c r="T199" s="14">
        <v>3.917868343241615E-2</v>
      </c>
      <c r="U199" s="14">
        <v>2.2121223357405073E-2</v>
      </c>
      <c r="V199" s="6"/>
      <c r="W199" s="6"/>
      <c r="X199" s="6"/>
      <c r="Y199" s="8"/>
      <c r="Z199" s="44"/>
      <c r="AA199" s="44"/>
      <c r="AB199" s="44"/>
      <c r="AC199" s="44"/>
      <c r="AD199" s="44"/>
      <c r="AE199" s="44"/>
      <c r="AF199" s="44"/>
    </row>
    <row r="200" spans="1:32">
      <c r="A200" s="10">
        <v>42185</v>
      </c>
      <c r="B200" s="11" cm="1">
        <f t="array" ref="B200">INDEX(APT_DATA, ROW(B200)-13, 2*$A$12-1)</f>
        <v>2.9643006654265447E-2</v>
      </c>
      <c r="C200" s="11" cm="1">
        <f t="array" ref="C200">INDEX(APT_DATA, ROW(C200)-13, 2*$A$12)</f>
        <v>6.8741993081282482E-2</v>
      </c>
      <c r="D200" s="12">
        <f t="shared" si="5"/>
        <v>-8.7656345304876204E-3</v>
      </c>
      <c r="E200" s="12">
        <f t="shared" si="6"/>
        <v>1.9337312850126853E-2</v>
      </c>
      <c r="F200" s="13">
        <v>3.8408641184753067E-2</v>
      </c>
      <c r="G200" s="13">
        <v>4.9404680231155629E-2</v>
      </c>
      <c r="H200" s="14">
        <v>2.9643006654265447E-2</v>
      </c>
      <c r="I200" s="14">
        <v>6.8741993081282482E-2</v>
      </c>
      <c r="J200" s="14">
        <v>3.3432466114003523E-2</v>
      </c>
      <c r="K200" s="14">
        <v>2.8766705707049089E-2</v>
      </c>
      <c r="L200" s="14">
        <v>0.10714986681495908</v>
      </c>
      <c r="M200" s="14">
        <v>8.3798540062490767E-2</v>
      </c>
      <c r="N200" s="14">
        <v>4.6249657635119901E-2</v>
      </c>
      <c r="O200" s="14">
        <v>6.0349788620549738E-2</v>
      </c>
      <c r="P200" s="14">
        <v>6.0927412858633678E-2</v>
      </c>
      <c r="Q200" s="14">
        <v>4.0040327772312923E-2</v>
      </c>
      <c r="R200" s="14">
        <v>1.258550587843299E-3</v>
      </c>
      <c r="S200" s="14">
        <v>-1.0738401300250944E-3</v>
      </c>
      <c r="T200" s="14">
        <v>4.2378494993666083E-2</v>
      </c>
      <c r="U200" s="14">
        <v>2.4206518353098172E-2</v>
      </c>
      <c r="V200" s="6"/>
      <c r="W200" s="6"/>
      <c r="X200" s="6"/>
      <c r="Y200" s="8"/>
      <c r="Z200" s="44"/>
      <c r="AA200" s="44"/>
      <c r="AB200" s="44"/>
      <c r="AC200" s="44"/>
      <c r="AD200" s="44"/>
      <c r="AE200" s="44"/>
      <c r="AF200" s="44"/>
    </row>
    <row r="201" spans="1:32">
      <c r="A201" s="10">
        <v>42216</v>
      </c>
      <c r="B201" s="11" cm="1">
        <f t="array" ref="B201">INDEX(APT_DATA, ROW(B201)-13, 2*$A$12-1)</f>
        <v>3.4521867557282482E-2</v>
      </c>
      <c r="C201" s="11" cm="1">
        <f t="array" ref="C201">INDEX(APT_DATA, ROW(C201)-13, 2*$A$12)</f>
        <v>7.585367327229009E-2</v>
      </c>
      <c r="D201" s="12">
        <f t="shared" si="5"/>
        <v>-7.5595694955432613E-3</v>
      </c>
      <c r="E201" s="12">
        <f t="shared" si="6"/>
        <v>2.2827363521760846E-2</v>
      </c>
      <c r="F201" s="13">
        <v>4.2081437052825743E-2</v>
      </c>
      <c r="G201" s="13">
        <v>5.3026309750529244E-2</v>
      </c>
      <c r="H201" s="14">
        <v>3.4521867557282482E-2</v>
      </c>
      <c r="I201" s="14">
        <v>7.585367327229009E-2</v>
      </c>
      <c r="J201" s="14">
        <v>3.7164868646697435E-2</v>
      </c>
      <c r="K201" s="14">
        <v>3.0455404875217473E-2</v>
      </c>
      <c r="L201" s="14">
        <v>0.11512483338889479</v>
      </c>
      <c r="M201" s="14">
        <v>8.985017668497508E-2</v>
      </c>
      <c r="N201" s="14">
        <v>5.2508018486175478E-2</v>
      </c>
      <c r="O201" s="14">
        <v>6.2309934319601412E-2</v>
      </c>
      <c r="P201" s="14">
        <v>6.1090562783337354E-2</v>
      </c>
      <c r="Q201" s="14">
        <v>3.9572960848769156E-2</v>
      </c>
      <c r="R201" s="14">
        <v>1.3957760709113476E-3</v>
      </c>
      <c r="S201" s="14">
        <v>-6.912184548367728E-4</v>
      </c>
      <c r="T201" s="14">
        <v>4.4436942685341929E-2</v>
      </c>
      <c r="U201" s="14">
        <v>2.5387244116194863E-2</v>
      </c>
      <c r="V201" s="6"/>
      <c r="W201" s="6"/>
      <c r="X201" s="6"/>
      <c r="Y201" s="8"/>
      <c r="Z201" s="44"/>
      <c r="AA201" s="44"/>
      <c r="AB201" s="44"/>
      <c r="AC201" s="44"/>
      <c r="AD201" s="44"/>
      <c r="AE201" s="44"/>
      <c r="AF201" s="44"/>
    </row>
    <row r="202" spans="1:32">
      <c r="A202" s="10">
        <v>42247</v>
      </c>
      <c r="B202" s="11" cm="1">
        <f t="array" ref="B202">INDEX(APT_DATA, ROW(B202)-13, 2*$A$12-1)</f>
        <v>3.9905410402640396E-2</v>
      </c>
      <c r="C202" s="11" cm="1">
        <f t="array" ref="C202">INDEX(APT_DATA, ROW(C202)-13, 2*$A$12)</f>
        <v>8.1443141938470021E-2</v>
      </c>
      <c r="D202" s="12">
        <f t="shared" si="5"/>
        <v>-5.4477225344298219E-3</v>
      </c>
      <c r="E202" s="12">
        <f t="shared" si="6"/>
        <v>2.5683420691766878E-2</v>
      </c>
      <c r="F202" s="13">
        <v>4.5353132937070217E-2</v>
      </c>
      <c r="G202" s="13">
        <v>5.5759721246703142E-2</v>
      </c>
      <c r="H202" s="14">
        <v>3.9905410402640396E-2</v>
      </c>
      <c r="I202" s="14">
        <v>8.1443141938470021E-2</v>
      </c>
      <c r="J202" s="14">
        <v>4.1762441286495644E-2</v>
      </c>
      <c r="K202" s="14">
        <v>3.2796399273517407E-2</v>
      </c>
      <c r="L202" s="14">
        <v>0.12193310318518669</v>
      </c>
      <c r="M202" s="14">
        <v>9.2329258222034749E-2</v>
      </c>
      <c r="N202" s="14">
        <v>5.7948943633455929E-2</v>
      </c>
      <c r="O202" s="14">
        <v>6.5788433619416997E-2</v>
      </c>
      <c r="P202" s="14">
        <v>6.6140990759581575E-2</v>
      </c>
      <c r="Q202" s="14">
        <v>4.1664517569492077E-2</v>
      </c>
      <c r="R202" s="14">
        <v>1.5238545900604361E-3</v>
      </c>
      <c r="S202" s="14">
        <v>-4.5249383495171713E-4</v>
      </c>
      <c r="T202" s="14">
        <v>4.5357188243488444E-2</v>
      </c>
      <c r="U202" s="14">
        <v>2.5728089605564053E-2</v>
      </c>
      <c r="V202" s="6"/>
      <c r="W202" s="6"/>
      <c r="X202" s="6"/>
      <c r="Y202" s="8"/>
      <c r="Z202" s="44"/>
      <c r="AA202" s="44"/>
      <c r="AB202" s="44"/>
      <c r="AC202" s="44"/>
      <c r="AD202" s="44"/>
      <c r="AE202" s="44"/>
      <c r="AF202" s="44"/>
    </row>
    <row r="203" spans="1:32">
      <c r="A203" s="10">
        <v>42277</v>
      </c>
      <c r="B203" s="11" cm="1">
        <f t="array" ref="B203">INDEX(APT_DATA, ROW(B203)-13, 2*$A$12-1)</f>
        <v>4.4285600491807964E-2</v>
      </c>
      <c r="C203" s="11" cm="1">
        <f t="array" ref="C203">INDEX(APT_DATA, ROW(C203)-13, 2*$A$12)</f>
        <v>8.7925026857214039E-2</v>
      </c>
      <c r="D203" s="12">
        <f t="shared" si="5"/>
        <v>-3.8103178593584808E-3</v>
      </c>
      <c r="E203" s="12">
        <f t="shared" si="6"/>
        <v>2.9307581144089712E-2</v>
      </c>
      <c r="F203" s="13">
        <v>4.8095918351166445E-2</v>
      </c>
      <c r="G203" s="13">
        <v>5.8617445713124328E-2</v>
      </c>
      <c r="H203" s="14">
        <v>4.4285600491807964E-2</v>
      </c>
      <c r="I203" s="14">
        <v>8.7925026857214039E-2</v>
      </c>
      <c r="J203" s="14">
        <v>4.5220322239954314E-2</v>
      </c>
      <c r="K203" s="14">
        <v>3.3101416330460598E-2</v>
      </c>
      <c r="L203" s="14">
        <v>0.12830299457220962</v>
      </c>
      <c r="M203" s="14">
        <v>9.4847262748887662E-2</v>
      </c>
      <c r="N203" s="14">
        <v>6.3151529686756858E-2</v>
      </c>
      <c r="O203" s="14">
        <v>7.0151700213606949E-2</v>
      </c>
      <c r="P203" s="14">
        <v>6.6952844357540453E-2</v>
      </c>
      <c r="Q203" s="14">
        <v>4.1590551456472724E-2</v>
      </c>
      <c r="R203" s="14">
        <v>1.5413912915940298E-3</v>
      </c>
      <c r="S203" s="14">
        <v>2.356507537932373E-3</v>
      </c>
      <c r="T203" s="14">
        <v>4.8150738318274211E-2</v>
      </c>
      <c r="U203" s="14">
        <v>2.7882832883660225E-2</v>
      </c>
      <c r="V203" s="6"/>
      <c r="W203" s="6"/>
      <c r="X203" s="6"/>
      <c r="Y203" s="8"/>
      <c r="Z203" s="44"/>
      <c r="AA203" s="44"/>
      <c r="AB203" s="44"/>
      <c r="AC203" s="44"/>
      <c r="AD203" s="44"/>
      <c r="AE203" s="44"/>
      <c r="AF203" s="44"/>
    </row>
    <row r="204" spans="1:32">
      <c r="A204" s="10">
        <v>42308</v>
      </c>
      <c r="B204" s="11" cm="1">
        <f t="array" ref="B204">INDEX(APT_DATA, ROW(B204)-13, 2*$A$12-1)</f>
        <v>4.6393777372682576E-2</v>
      </c>
      <c r="C204" s="11" cm="1">
        <f t="array" ref="C204">INDEX(APT_DATA, ROW(C204)-13, 2*$A$12)</f>
        <v>8.9589167228471434E-2</v>
      </c>
      <c r="D204" s="12">
        <f t="shared" si="5"/>
        <v>-1.7148387122987163E-3</v>
      </c>
      <c r="E204" s="12">
        <f t="shared" si="6"/>
        <v>3.0611637068078235E-2</v>
      </c>
      <c r="F204" s="13">
        <v>4.8108616084981293E-2</v>
      </c>
      <c r="G204" s="13">
        <v>5.8977530160393199E-2</v>
      </c>
      <c r="H204" s="14">
        <v>4.6393777372682576E-2</v>
      </c>
      <c r="I204" s="14">
        <v>8.9589167228471434E-2</v>
      </c>
      <c r="J204" s="14">
        <v>4.6979981038595797E-2</v>
      </c>
      <c r="K204" s="14">
        <v>3.3742333290372351E-2</v>
      </c>
      <c r="L204" s="14">
        <v>0.12502453596239937</v>
      </c>
      <c r="M204" s="14">
        <v>9.3110824628654276E-2</v>
      </c>
      <c r="N204" s="14">
        <v>6.4039345837025863E-2</v>
      </c>
      <c r="O204" s="14">
        <v>7.1575441472218948E-2</v>
      </c>
      <c r="P204" s="14">
        <v>6.7295421619709472E-2</v>
      </c>
      <c r="Q204" s="14">
        <v>4.2738895053338277E-2</v>
      </c>
      <c r="R204" s="14">
        <v>8.8995781433420795E-4</v>
      </c>
      <c r="S204" s="14">
        <v>3.9462684125022296E-3</v>
      </c>
      <c r="T204" s="14">
        <v>4.6628691853877857E-2</v>
      </c>
      <c r="U204" s="14">
        <v>2.7653697491881291E-2</v>
      </c>
      <c r="V204" s="6"/>
      <c r="W204" s="6"/>
      <c r="X204" s="6"/>
      <c r="Y204" s="8"/>
      <c r="Z204" s="44"/>
      <c r="AA204" s="44"/>
      <c r="AB204" s="44"/>
      <c r="AC204" s="44"/>
      <c r="AD204" s="44"/>
      <c r="AE204" s="44"/>
      <c r="AF204" s="44"/>
    </row>
    <row r="205" spans="1:32">
      <c r="A205" s="10">
        <v>42338</v>
      </c>
      <c r="B205" s="11" cm="1">
        <f t="array" ref="B205">INDEX(APT_DATA, ROW(B205)-13, 2*$A$12-1)</f>
        <v>5.2437698853834647E-2</v>
      </c>
      <c r="C205" s="11" cm="1">
        <f t="array" ref="C205">INDEX(APT_DATA, ROW(C205)-13, 2*$A$12)</f>
        <v>9.4901286685216801E-2</v>
      </c>
      <c r="D205" s="12">
        <f t="shared" si="5"/>
        <v>1.6313720934335585E-3</v>
      </c>
      <c r="E205" s="12">
        <f t="shared" si="6"/>
        <v>3.3202005391187894E-2</v>
      </c>
      <c r="F205" s="13">
        <v>5.0806326760401088E-2</v>
      </c>
      <c r="G205" s="13">
        <v>6.1699281294028907E-2</v>
      </c>
      <c r="H205" s="14">
        <v>5.2437698853834647E-2</v>
      </c>
      <c r="I205" s="14">
        <v>9.4901286685216801E-2</v>
      </c>
      <c r="J205" s="14">
        <v>5.3899889408326018E-2</v>
      </c>
      <c r="K205" s="14">
        <v>3.8430436109589072E-2</v>
      </c>
      <c r="L205" s="14">
        <v>0.12143715309313041</v>
      </c>
      <c r="M205" s="14">
        <v>8.9606147543037418E-2</v>
      </c>
      <c r="N205" s="14">
        <v>6.9103382365289345E-2</v>
      </c>
      <c r="O205" s="14">
        <v>7.5116379569470482E-2</v>
      </c>
      <c r="P205" s="14">
        <v>7.0162826549705626E-2</v>
      </c>
      <c r="Q205" s="14">
        <v>4.4955532354367334E-2</v>
      </c>
      <c r="R205" s="14">
        <v>1.1429457592364578E-3</v>
      </c>
      <c r="S205" s="14">
        <v>7.3734625814485533E-3</v>
      </c>
      <c r="T205" s="14">
        <v>5.0426997260596407E-2</v>
      </c>
      <c r="U205" s="14">
        <v>3.0774708913019033E-2</v>
      </c>
      <c r="V205" s="6"/>
      <c r="W205" s="6"/>
      <c r="X205" s="6"/>
      <c r="Y205" s="8"/>
      <c r="Z205" s="44"/>
      <c r="AA205" s="44"/>
      <c r="AB205" s="44"/>
      <c r="AC205" s="44"/>
      <c r="AD205" s="44"/>
      <c r="AE205" s="44"/>
      <c r="AF205" s="44"/>
    </row>
    <row r="206" spans="1:32">
      <c r="A206" s="10">
        <v>42369</v>
      </c>
      <c r="B206" s="11" cm="1">
        <f t="array" ref="B206">INDEX(APT_DATA, ROW(B206)-13, 2*$A$12-1)</f>
        <v>5.5609059626285706E-2</v>
      </c>
      <c r="C206" s="11" cm="1">
        <f t="array" ref="C206">INDEX(APT_DATA, ROW(C206)-13, 2*$A$12)</f>
        <v>9.565769201991281E-2</v>
      </c>
      <c r="D206" s="12">
        <f t="shared" si="5"/>
        <v>5.0550652113581229E-3</v>
      </c>
      <c r="E206" s="12">
        <f t="shared" si="6"/>
        <v>3.4515156893805132E-2</v>
      </c>
      <c r="F206" s="13">
        <v>5.0553994414927583E-2</v>
      </c>
      <c r="G206" s="13">
        <v>6.1142535126107678E-2</v>
      </c>
      <c r="H206" s="14">
        <v>5.5609059626285706E-2</v>
      </c>
      <c r="I206" s="14">
        <v>9.565769201991281E-2</v>
      </c>
      <c r="J206" s="14">
        <v>5.6240733164824919E-2</v>
      </c>
      <c r="K206" s="14">
        <v>3.926502992874914E-2</v>
      </c>
      <c r="L206" s="14">
        <v>0.11242267197066869</v>
      </c>
      <c r="M206" s="14">
        <v>8.3215322293252125E-2</v>
      </c>
      <c r="N206" s="14">
        <v>7.0493968680571673E-2</v>
      </c>
      <c r="O206" s="14">
        <v>7.5732140478455001E-2</v>
      </c>
      <c r="P206" s="14">
        <v>6.5270754133526676E-2</v>
      </c>
      <c r="Q206" s="14">
        <v>4.2522017490663977E-2</v>
      </c>
      <c r="R206" s="14">
        <v>1.4200293108559414E-3</v>
      </c>
      <c r="S206" s="14">
        <v>1.0175805033768581E-2</v>
      </c>
      <c r="T206" s="14">
        <v>5.1439013523273625E-2</v>
      </c>
      <c r="U206" s="14">
        <v>3.1846930670395679E-2</v>
      </c>
      <c r="V206" s="6"/>
      <c r="W206" s="6"/>
      <c r="X206" s="6"/>
      <c r="Y206" s="8"/>
      <c r="Z206" s="44"/>
      <c r="AA206" s="44"/>
      <c r="AB206" s="44"/>
      <c r="AC206" s="44"/>
      <c r="AD206" s="44"/>
      <c r="AE206" s="44"/>
      <c r="AF206" s="44"/>
    </row>
    <row r="207" spans="1:32">
      <c r="A207" s="10">
        <v>42400</v>
      </c>
      <c r="B207" s="11" cm="1">
        <f t="array" ref="B207">INDEX(APT_DATA, ROW(B207)-13, 2*$A$12-1)</f>
        <v>5.591056728176147E-2</v>
      </c>
      <c r="C207" s="11" cm="1">
        <f t="array" ref="C207">INDEX(APT_DATA, ROW(C207)-13, 2*$A$12)</f>
        <v>9.5173936602396703E-2</v>
      </c>
      <c r="D207" s="12">
        <f t="shared" si="5"/>
        <v>6.1008105485036435E-3</v>
      </c>
      <c r="E207" s="12">
        <f t="shared" si="6"/>
        <v>3.4645450580494952E-2</v>
      </c>
      <c r="F207" s="13">
        <v>4.9809756733257826E-2</v>
      </c>
      <c r="G207" s="13">
        <v>6.0528486021901751E-2</v>
      </c>
      <c r="H207" s="14">
        <v>5.591056728176147E-2</v>
      </c>
      <c r="I207" s="14">
        <v>9.5173936602396703E-2</v>
      </c>
      <c r="J207" s="14">
        <v>5.68673375169928E-2</v>
      </c>
      <c r="K207" s="14">
        <v>3.9742974288331512E-2</v>
      </c>
      <c r="L207" s="14">
        <v>0.10397107056184596</v>
      </c>
      <c r="M207" s="14">
        <v>7.7286745534268286E-2</v>
      </c>
      <c r="N207" s="14">
        <v>7.0235820384925374E-2</v>
      </c>
      <c r="O207" s="14">
        <v>7.447842512475833E-2</v>
      </c>
      <c r="P207" s="14">
        <v>6.1171684512016933E-2</v>
      </c>
      <c r="Q207" s="14">
        <v>3.9419497354785227E-2</v>
      </c>
      <c r="R207" s="14">
        <v>1.7630470130460818E-3</v>
      </c>
      <c r="S207" s="14">
        <v>1.2611445674345578E-2</v>
      </c>
      <c r="T207" s="14">
        <v>5.3959807438245688E-2</v>
      </c>
      <c r="U207" s="14">
        <v>3.3942462087700465E-2</v>
      </c>
      <c r="V207" s="6"/>
      <c r="W207" s="6"/>
      <c r="X207" s="6"/>
      <c r="Y207" s="8"/>
      <c r="Z207" s="44"/>
      <c r="AA207" s="44"/>
      <c r="AB207" s="44"/>
      <c r="AC207" s="44"/>
      <c r="AD207" s="44"/>
      <c r="AE207" s="44"/>
      <c r="AF207" s="44"/>
    </row>
    <row r="208" spans="1:32">
      <c r="A208" s="10">
        <v>42429</v>
      </c>
      <c r="B208" s="11" cm="1">
        <f t="array" ref="B208">INDEX(APT_DATA, ROW(B208)-13, 2*$A$12-1)</f>
        <v>5.5439180818334099E-2</v>
      </c>
      <c r="C208" s="11" cm="1">
        <f t="array" ref="C208">INDEX(APT_DATA, ROW(C208)-13, 2*$A$12)</f>
        <v>9.2037446277944301E-2</v>
      </c>
      <c r="D208" s="12">
        <f t="shared" si="5"/>
        <v>7.5592509215585135E-3</v>
      </c>
      <c r="E208" s="12">
        <f t="shared" si="6"/>
        <v>3.3326692981537898E-2</v>
      </c>
      <c r="F208" s="13">
        <v>4.7879929896775586E-2</v>
      </c>
      <c r="G208" s="13">
        <v>5.8710753296406404E-2</v>
      </c>
      <c r="H208" s="14">
        <v>5.5439180818334099E-2</v>
      </c>
      <c r="I208" s="14">
        <v>9.2037446277944301E-2</v>
      </c>
      <c r="J208" s="14">
        <v>5.6892133964337344E-2</v>
      </c>
      <c r="K208" s="14">
        <v>3.9983819325432046E-2</v>
      </c>
      <c r="L208" s="14">
        <v>9.3611061710915155E-2</v>
      </c>
      <c r="M208" s="14">
        <v>6.9545218304245759E-2</v>
      </c>
      <c r="N208" s="14">
        <v>6.8584278972584567E-2</v>
      </c>
      <c r="O208" s="14">
        <v>7.2115441225418131E-2</v>
      </c>
      <c r="P208" s="14">
        <v>5.6017610230023607E-2</v>
      </c>
      <c r="Q208" s="14">
        <v>3.6990438677778625E-2</v>
      </c>
      <c r="R208" s="14">
        <v>1.7855394987786877E-3</v>
      </c>
      <c r="S208" s="14">
        <v>1.4735035198205182E-2</v>
      </c>
      <c r="T208" s="14">
        <v>5.2275506477303502E-2</v>
      </c>
      <c r="U208" s="14">
        <v>3.5052757488223785E-2</v>
      </c>
      <c r="V208" s="6"/>
      <c r="W208" s="6"/>
      <c r="X208" s="6"/>
      <c r="Y208" s="8"/>
      <c r="Z208" s="44"/>
      <c r="AA208" s="44"/>
      <c r="AB208" s="44"/>
      <c r="AC208" s="44"/>
      <c r="AD208" s="44"/>
      <c r="AE208" s="44"/>
      <c r="AF208" s="44"/>
    </row>
    <row r="209" spans="1:32">
      <c r="A209" s="10">
        <v>42460</v>
      </c>
      <c r="B209" s="11" cm="1">
        <f t="array" ref="B209">INDEX(APT_DATA, ROW(B209)-13, 2*$A$12-1)</f>
        <v>5.1194135677533614E-2</v>
      </c>
      <c r="C209" s="11" cm="1">
        <f t="array" ref="C209">INDEX(APT_DATA, ROW(C209)-13, 2*$A$12)</f>
        <v>8.4035535489902502E-2</v>
      </c>
      <c r="D209" s="12">
        <f t="shared" si="5"/>
        <v>7.8994085338730535E-3</v>
      </c>
      <c r="E209" s="12">
        <f t="shared" si="6"/>
        <v>3.0186020347612974E-2</v>
      </c>
      <c r="F209" s="13">
        <v>4.3294727143660561E-2</v>
      </c>
      <c r="G209" s="13">
        <v>5.3849515142289528E-2</v>
      </c>
      <c r="H209" s="14">
        <v>5.1194135677533614E-2</v>
      </c>
      <c r="I209" s="14">
        <v>8.4035535489902502E-2</v>
      </c>
      <c r="J209" s="14">
        <v>5.3924417334202834E-2</v>
      </c>
      <c r="K209" s="14">
        <v>3.8632252055378791E-2</v>
      </c>
      <c r="L209" s="14">
        <v>7.8368391981503915E-2</v>
      </c>
      <c r="M209" s="14">
        <v>5.6886670220000823E-2</v>
      </c>
      <c r="N209" s="14">
        <v>6.3458818173915965E-2</v>
      </c>
      <c r="O209" s="14">
        <v>6.7616644277671334E-2</v>
      </c>
      <c r="P209" s="14">
        <v>4.8351528389933174E-2</v>
      </c>
      <c r="Q209" s="14">
        <v>3.3356581753741121E-2</v>
      </c>
      <c r="R209" s="14">
        <v>1.7187801911184852E-3</v>
      </c>
      <c r="S209" s="14">
        <v>1.6299405384892607E-2</v>
      </c>
      <c r="T209" s="14">
        <v>4.9395818156897642E-2</v>
      </c>
      <c r="U209" s="14">
        <v>3.5215316337213753E-2</v>
      </c>
      <c r="V209" s="6"/>
      <c r="W209" s="6"/>
      <c r="X209" s="6"/>
      <c r="Y209" s="8"/>
      <c r="Z209" s="44"/>
      <c r="AA209" s="44"/>
      <c r="AB209" s="44"/>
      <c r="AC209" s="44"/>
      <c r="AD209" s="44"/>
      <c r="AE209" s="44"/>
      <c r="AF209" s="44"/>
    </row>
    <row r="210" spans="1:32">
      <c r="A210" s="10">
        <v>42490</v>
      </c>
      <c r="B210" s="11" cm="1">
        <f t="array" ref="B210">INDEX(APT_DATA, ROW(B210)-13, 2*$A$12-1)</f>
        <v>4.6696673814392575E-2</v>
      </c>
      <c r="C210" s="11" cm="1">
        <f t="array" ref="C210">INDEX(APT_DATA, ROW(C210)-13, 2*$A$12)</f>
        <v>7.476049221000447E-2</v>
      </c>
      <c r="D210" s="12">
        <f t="shared" si="5"/>
        <v>8.9469217280937485E-3</v>
      </c>
      <c r="E210" s="12">
        <f t="shared" si="6"/>
        <v>2.6633276760131386E-2</v>
      </c>
      <c r="F210" s="13">
        <v>3.7749752086298827E-2</v>
      </c>
      <c r="G210" s="13">
        <v>4.8127215449873084E-2</v>
      </c>
      <c r="H210" s="14">
        <v>4.6696673814392575E-2</v>
      </c>
      <c r="I210" s="14">
        <v>7.476049221000447E-2</v>
      </c>
      <c r="J210" s="14">
        <v>5.0917508116107513E-2</v>
      </c>
      <c r="K210" s="14">
        <v>3.7211741342511706E-2</v>
      </c>
      <c r="L210" s="14">
        <v>6.1194862112146531E-2</v>
      </c>
      <c r="M210" s="14">
        <v>4.271226677588924E-2</v>
      </c>
      <c r="N210" s="14">
        <v>5.6327340955351524E-2</v>
      </c>
      <c r="O210" s="14">
        <v>6.1559908266940688E-2</v>
      </c>
      <c r="P210" s="14">
        <v>3.9645343251762277E-2</v>
      </c>
      <c r="Q210" s="14">
        <v>2.9735624079189504E-2</v>
      </c>
      <c r="R210" s="14">
        <v>8.6193090103758863E-4</v>
      </c>
      <c r="S210" s="14">
        <v>1.7181130551986667E-2</v>
      </c>
      <c r="T210" s="14">
        <v>4.6746556117876592E-2</v>
      </c>
      <c r="U210" s="14">
        <v>3.4338093924495938E-2</v>
      </c>
      <c r="V210" s="6"/>
      <c r="W210" s="6"/>
      <c r="X210" s="6"/>
      <c r="Y210" s="8"/>
      <c r="Z210" s="44"/>
      <c r="AA210" s="44"/>
      <c r="AB210" s="44"/>
      <c r="AC210" s="44"/>
      <c r="AD210" s="44"/>
      <c r="AE210" s="44"/>
      <c r="AF210" s="44"/>
    </row>
    <row r="211" spans="1:32">
      <c r="A211" s="10">
        <v>42521</v>
      </c>
      <c r="B211" s="11" cm="1">
        <f t="array" ref="B211">INDEX(APT_DATA, ROW(B211)-13, 2*$A$12-1)</f>
        <v>4.5550546251291957E-2</v>
      </c>
      <c r="C211" s="11" cm="1">
        <f t="array" ref="C211">INDEX(APT_DATA, ROW(C211)-13, 2*$A$12)</f>
        <v>6.9857161095202125E-2</v>
      </c>
      <c r="D211" s="12">
        <f t="shared" si="5"/>
        <v>1.1731586072328826E-2</v>
      </c>
      <c r="E211" s="12">
        <f t="shared" si="6"/>
        <v>2.5128674154002217E-2</v>
      </c>
      <c r="F211" s="13">
        <v>3.3818960178963131E-2</v>
      </c>
      <c r="G211" s="13">
        <v>4.4728486941199908E-2</v>
      </c>
      <c r="H211" s="14">
        <v>4.5550546251291957E-2</v>
      </c>
      <c r="I211" s="14">
        <v>6.9857161095202125E-2</v>
      </c>
      <c r="J211" s="14">
        <v>4.8622231118348624E-2</v>
      </c>
      <c r="K211" s="14">
        <v>3.7855323863510204E-2</v>
      </c>
      <c r="L211" s="14">
        <v>4.4750851969680649E-2</v>
      </c>
      <c r="M211" s="14">
        <v>3.082839725256914E-2</v>
      </c>
      <c r="N211" s="14">
        <v>5.1085286458882662E-2</v>
      </c>
      <c r="O211" s="14">
        <v>5.6837574827165671E-2</v>
      </c>
      <c r="P211" s="14">
        <v>3.0972303628223674E-2</v>
      </c>
      <c r="Q211" s="14">
        <v>2.554318572703318E-2</v>
      </c>
      <c r="R211" s="14">
        <v>3.9523376473682426E-4</v>
      </c>
      <c r="S211" s="14">
        <v>1.8586838197380606E-2</v>
      </c>
      <c r="T211" s="14">
        <v>4.3312476764417962E-2</v>
      </c>
      <c r="U211" s="14">
        <v>3.5665329752991859E-2</v>
      </c>
      <c r="V211" s="6"/>
      <c r="W211" s="6"/>
      <c r="X211" s="6"/>
      <c r="Y211" s="8"/>
      <c r="Z211" s="44"/>
      <c r="AA211" s="44"/>
      <c r="AB211" s="44"/>
      <c r="AC211" s="44"/>
      <c r="AD211" s="44"/>
      <c r="AE211" s="44"/>
      <c r="AF211" s="44"/>
    </row>
    <row r="212" spans="1:32">
      <c r="A212" s="10">
        <v>42551</v>
      </c>
      <c r="B212" s="11" cm="1">
        <f t="array" ref="B212">INDEX(APT_DATA, ROW(B212)-13, 2*$A$12-1)</f>
        <v>4.4553786603725998E-2</v>
      </c>
      <c r="C212" s="11" cm="1">
        <f t="array" ref="C212">INDEX(APT_DATA, ROW(C212)-13, 2*$A$12)</f>
        <v>6.3222107231340141E-2</v>
      </c>
      <c r="D212" s="12">
        <f t="shared" si="5"/>
        <v>1.5159234608352667E-2</v>
      </c>
      <c r="E212" s="12">
        <f t="shared" si="6"/>
        <v>2.386040986332727E-2</v>
      </c>
      <c r="F212" s="13">
        <v>2.939455199537333E-2</v>
      </c>
      <c r="G212" s="13">
        <v>3.9361697368012871E-2</v>
      </c>
      <c r="H212" s="14">
        <v>4.4553786603725998E-2</v>
      </c>
      <c r="I212" s="14">
        <v>6.3222107231340141E-2</v>
      </c>
      <c r="J212" s="14">
        <v>4.4600117592100696E-2</v>
      </c>
      <c r="K212" s="14">
        <v>3.5877823250815011E-2</v>
      </c>
      <c r="L212" s="14">
        <v>2.842115147575841E-2</v>
      </c>
      <c r="M212" s="14">
        <v>1.9263359944138747E-2</v>
      </c>
      <c r="N212" s="14">
        <v>4.5048715156051022E-2</v>
      </c>
      <c r="O212" s="14">
        <v>4.9234234900074725E-2</v>
      </c>
      <c r="P212" s="14">
        <v>2.4032381097112365E-2</v>
      </c>
      <c r="Q212" s="14">
        <v>1.9609016232214449E-2</v>
      </c>
      <c r="R212" s="14">
        <v>7.4686224795184053E-4</v>
      </c>
      <c r="S212" s="14">
        <v>1.9984409794596703E-2</v>
      </c>
      <c r="T212" s="14">
        <v>3.7149686460713038E-2</v>
      </c>
      <c r="U212" s="14">
        <v>3.1132496188874592E-2</v>
      </c>
      <c r="V212" s="6"/>
      <c r="W212" s="6"/>
      <c r="X212" s="6"/>
      <c r="Y212" s="8"/>
      <c r="Z212" s="44"/>
      <c r="AA212" s="44"/>
      <c r="AB212" s="44"/>
      <c r="AC212" s="44"/>
      <c r="AD212" s="44"/>
      <c r="AE212" s="44"/>
      <c r="AF212" s="44"/>
    </row>
    <row r="213" spans="1:32">
      <c r="A213" s="10">
        <v>42582</v>
      </c>
      <c r="B213" s="11" cm="1">
        <f t="array" ref="B213">INDEX(APT_DATA, ROW(B213)-13, 2*$A$12-1)</f>
        <v>4.5343818252935986E-2</v>
      </c>
      <c r="C213" s="11" cm="1">
        <f t="array" ref="C213">INDEX(APT_DATA, ROW(C213)-13, 2*$A$12)</f>
        <v>5.7566572675600058E-2</v>
      </c>
      <c r="D213" s="12">
        <f t="shared" si="5"/>
        <v>1.9086037707638948E-2</v>
      </c>
      <c r="E213" s="12">
        <f t="shared" si="6"/>
        <v>2.252242479742339E-2</v>
      </c>
      <c r="F213" s="13">
        <v>2.6257780545297038E-2</v>
      </c>
      <c r="G213" s="13">
        <v>3.5044147878176668E-2</v>
      </c>
      <c r="H213" s="14">
        <v>4.5343818252935986E-2</v>
      </c>
      <c r="I213" s="14">
        <v>5.7566572675600058E-2</v>
      </c>
      <c r="J213" s="14">
        <v>4.4763010322183217E-2</v>
      </c>
      <c r="K213" s="14">
        <v>3.5526634169158022E-2</v>
      </c>
      <c r="L213" s="14">
        <v>1.3226363598615398E-2</v>
      </c>
      <c r="M213" s="14">
        <v>6.4846104588618392E-3</v>
      </c>
      <c r="N213" s="14">
        <v>4.0541061720000382E-2</v>
      </c>
      <c r="O213" s="14">
        <v>4.49788376551159E-2</v>
      </c>
      <c r="P213" s="14">
        <v>2.0968343638901654E-2</v>
      </c>
      <c r="Q213" s="14">
        <v>1.7693610763252154E-2</v>
      </c>
      <c r="R213" s="14">
        <v>7.023912821506606E-4</v>
      </c>
      <c r="S213" s="14">
        <v>2.1252598337258233E-2</v>
      </c>
      <c r="T213" s="14">
        <v>3.2795741246300691E-2</v>
      </c>
      <c r="U213" s="14">
        <v>2.8711547153302375E-2</v>
      </c>
      <c r="V213" s="6"/>
      <c r="W213" s="6"/>
      <c r="X213" s="6"/>
      <c r="Y213" s="8"/>
      <c r="Z213" s="44"/>
      <c r="AA213" s="44"/>
      <c r="AB213" s="44"/>
      <c r="AC213" s="44"/>
      <c r="AD213" s="44"/>
      <c r="AE213" s="44"/>
      <c r="AF213" s="44"/>
    </row>
    <row r="214" spans="1:32">
      <c r="A214" s="10">
        <v>42613</v>
      </c>
      <c r="B214" s="11" cm="1">
        <f t="array" ref="B214">INDEX(APT_DATA, ROW(B214)-13, 2*$A$12-1)</f>
        <v>4.5443992466435823E-2</v>
      </c>
      <c r="C214" s="11" cm="1">
        <f t="array" ref="C214">INDEX(APT_DATA, ROW(C214)-13, 2*$A$12)</f>
        <v>5.149879839411442E-2</v>
      </c>
      <c r="D214" s="12">
        <f t="shared" si="5"/>
        <v>2.2381837643212332E-2</v>
      </c>
      <c r="E214" s="12">
        <f t="shared" si="6"/>
        <v>2.034955950801498E-2</v>
      </c>
      <c r="F214" s="13">
        <v>2.3062154823223491E-2</v>
      </c>
      <c r="G214" s="13">
        <v>3.114923888609944E-2</v>
      </c>
      <c r="H214" s="14">
        <v>4.5443992466435823E-2</v>
      </c>
      <c r="I214" s="14">
        <v>5.149879839411442E-2</v>
      </c>
      <c r="J214" s="14">
        <v>4.3382923229353443E-2</v>
      </c>
      <c r="K214" s="14">
        <v>3.5374376099670091E-2</v>
      </c>
      <c r="L214" s="14">
        <v>-1.0992562286645802E-3</v>
      </c>
      <c r="M214" s="14">
        <v>-3.3267282263019782E-3</v>
      </c>
      <c r="N214" s="14">
        <v>3.6166839392061556E-2</v>
      </c>
      <c r="O214" s="14">
        <v>4.020056384344195E-2</v>
      </c>
      <c r="P214" s="14">
        <v>1.4568041808257215E-2</v>
      </c>
      <c r="Q214" s="14">
        <v>1.5315469656427938E-2</v>
      </c>
      <c r="R214" s="14">
        <v>1.3314453670050241E-3</v>
      </c>
      <c r="S214" s="14">
        <v>2.2179087017790255E-2</v>
      </c>
      <c r="T214" s="14">
        <v>2.835506932836207E-2</v>
      </c>
      <c r="U214" s="14">
        <v>2.6463776364389124E-2</v>
      </c>
      <c r="V214" s="6"/>
      <c r="W214" s="6"/>
      <c r="X214" s="6"/>
      <c r="Y214" s="8"/>
      <c r="Z214" s="44"/>
      <c r="AA214" s="44"/>
      <c r="AB214" s="44"/>
      <c r="AC214" s="44"/>
      <c r="AD214" s="44"/>
      <c r="AE214" s="44"/>
      <c r="AF214" s="44"/>
    </row>
    <row r="215" spans="1:32">
      <c r="A215" s="10">
        <v>42643</v>
      </c>
      <c r="B215" s="11" cm="1">
        <f t="array" ref="B215">INDEX(APT_DATA, ROW(B215)-13, 2*$A$12-1)</f>
        <v>4.2363071863250612E-2</v>
      </c>
      <c r="C215" s="11" cm="1">
        <f t="array" ref="C215">INDEX(APT_DATA, ROW(C215)-13, 2*$A$12)</f>
        <v>4.3380966693138401E-2</v>
      </c>
      <c r="D215" s="12">
        <f t="shared" si="5"/>
        <v>2.3678954737278435E-2</v>
      </c>
      <c r="E215" s="12">
        <f t="shared" si="6"/>
        <v>1.7845263162150626E-2</v>
      </c>
      <c r="F215" s="13">
        <v>1.8684117125972177E-2</v>
      </c>
      <c r="G215" s="13">
        <v>2.5535703530987774E-2</v>
      </c>
      <c r="H215" s="14">
        <v>4.2363071863250612E-2</v>
      </c>
      <c r="I215" s="14">
        <v>4.3380966693138401E-2</v>
      </c>
      <c r="J215" s="14">
        <v>3.9623859027046571E-2</v>
      </c>
      <c r="K215" s="14">
        <v>3.3509831138507806E-2</v>
      </c>
      <c r="L215" s="14">
        <v>-1.5196396136719192E-2</v>
      </c>
      <c r="M215" s="14">
        <v>-1.3404683432396203E-2</v>
      </c>
      <c r="N215" s="14">
        <v>2.9595137852497233E-2</v>
      </c>
      <c r="O215" s="14">
        <v>3.3457013707874239E-2</v>
      </c>
      <c r="P215" s="14">
        <v>1.0251822037285363E-2</v>
      </c>
      <c r="Q215" s="14">
        <v>1.2947723009970602E-2</v>
      </c>
      <c r="R215" s="14">
        <v>1.7651498395041543E-3</v>
      </c>
      <c r="S215" s="14">
        <v>2.1199290784682967E-2</v>
      </c>
      <c r="T215" s="14">
        <v>2.1949485613825592E-2</v>
      </c>
      <c r="U215" s="14">
        <v>2.1451358984442725E-2</v>
      </c>
      <c r="V215" s="6"/>
      <c r="W215" s="6"/>
      <c r="X215" s="6"/>
      <c r="Y215" s="8"/>
      <c r="Z215" s="44"/>
      <c r="AA215" s="44"/>
      <c r="AB215" s="44"/>
      <c r="AC215" s="44"/>
      <c r="AD215" s="44"/>
      <c r="AE215" s="44"/>
      <c r="AF215" s="44"/>
    </row>
    <row r="216" spans="1:32">
      <c r="A216" s="10">
        <v>42674</v>
      </c>
      <c r="B216" s="11" cm="1">
        <f t="array" ref="B216">INDEX(APT_DATA, ROW(B216)-13, 2*$A$12-1)</f>
        <v>4.4676708161822676E-2</v>
      </c>
      <c r="C216" s="11" cm="1">
        <f t="array" ref="C216">INDEX(APT_DATA, ROW(C216)-13, 2*$A$12)</f>
        <v>4.0573543434495152E-2</v>
      </c>
      <c r="D216" s="12">
        <f t="shared" si="5"/>
        <v>2.669640647870164E-2</v>
      </c>
      <c r="E216" s="12">
        <f t="shared" si="6"/>
        <v>1.708988538361611E-2</v>
      </c>
      <c r="F216" s="13">
        <v>1.7980301683121036E-2</v>
      </c>
      <c r="G216" s="13">
        <v>2.3483658050879042E-2</v>
      </c>
      <c r="H216" s="14">
        <v>4.4676708161822676E-2</v>
      </c>
      <c r="I216" s="14">
        <v>4.0573543434495152E-2</v>
      </c>
      <c r="J216" s="14">
        <v>4.0245605922676342E-2</v>
      </c>
      <c r="K216" s="14">
        <v>3.3308914038553628E-2</v>
      </c>
      <c r="L216" s="14">
        <v>-2.2821506197190811E-2</v>
      </c>
      <c r="M216" s="14">
        <v>-1.8740068217481309E-2</v>
      </c>
      <c r="N216" s="14">
        <v>2.9635723719942719E-2</v>
      </c>
      <c r="O216" s="14">
        <v>3.2876777167875071E-2</v>
      </c>
      <c r="P216" s="14">
        <v>7.6399898342165429E-3</v>
      </c>
      <c r="Q216" s="14">
        <v>1.1321858653956518E-2</v>
      </c>
      <c r="R216" s="14">
        <v>2.7402691506217547E-3</v>
      </c>
      <c r="S216" s="14">
        <v>2.0520442130361971E-2</v>
      </c>
      <c r="T216" s="14">
        <v>1.9421023299284634E-2</v>
      </c>
      <c r="U216" s="14">
        <v>1.9992963162000832E-2</v>
      </c>
      <c r="V216" s="6"/>
      <c r="W216" s="6"/>
      <c r="X216" s="6"/>
      <c r="Y216" s="8"/>
      <c r="Z216" s="44"/>
      <c r="AA216" s="44"/>
      <c r="AB216" s="44"/>
      <c r="AC216" s="44"/>
      <c r="AD216" s="44"/>
      <c r="AE216" s="44"/>
      <c r="AF216" s="44"/>
    </row>
    <row r="217" spans="1:32">
      <c r="A217" s="10">
        <v>42704</v>
      </c>
      <c r="B217" s="11" cm="1">
        <f t="array" ref="B217">INDEX(APT_DATA, ROW(B217)-13, 2*$A$12-1)</f>
        <v>4.4477533378650236E-2</v>
      </c>
      <c r="C217" s="11" cm="1">
        <f t="array" ref="C217">INDEX(APT_DATA, ROW(C217)-13, 2*$A$12)</f>
        <v>3.4645781658911634E-2</v>
      </c>
      <c r="D217" s="12">
        <f t="shared" si="5"/>
        <v>2.8305627837888814E-2</v>
      </c>
      <c r="E217" s="12">
        <f t="shared" si="6"/>
        <v>1.4646298298372384E-2</v>
      </c>
      <c r="F217" s="13">
        <v>1.6171905540761422E-2</v>
      </c>
      <c r="G217" s="13">
        <v>1.999948336053925E-2</v>
      </c>
      <c r="H217" s="14">
        <v>4.4477533378650236E-2</v>
      </c>
      <c r="I217" s="14">
        <v>3.4645781658911634E-2</v>
      </c>
      <c r="J217" s="14">
        <v>3.982153237221131E-2</v>
      </c>
      <c r="K217" s="14">
        <v>3.1702476859684969E-2</v>
      </c>
      <c r="L217" s="14">
        <v>-3.2280697879107811E-2</v>
      </c>
      <c r="M217" s="14">
        <v>-2.4377136917935527E-2</v>
      </c>
      <c r="N217" s="14">
        <v>2.7622708330760082E-2</v>
      </c>
      <c r="O217" s="14">
        <v>2.8864973411667716E-2</v>
      </c>
      <c r="P217" s="14">
        <v>3.1612987709515039E-3</v>
      </c>
      <c r="Q217" s="14">
        <v>9.4481356336433286E-3</v>
      </c>
      <c r="R217" s="14">
        <v>4.4930212426741445E-3</v>
      </c>
      <c r="S217" s="14">
        <v>2.1075165061919199E-2</v>
      </c>
      <c r="T217" s="14">
        <v>1.1681627598788991E-2</v>
      </c>
      <c r="U217" s="14">
        <v>1.4029237762845259E-2</v>
      </c>
      <c r="V217" s="6"/>
      <c r="W217" s="6"/>
      <c r="X217" s="6"/>
      <c r="Y217" s="8"/>
      <c r="Z217" s="44"/>
      <c r="AA217" s="44"/>
      <c r="AB217" s="44"/>
      <c r="AC217" s="44"/>
      <c r="AD217" s="44"/>
      <c r="AE217" s="44"/>
      <c r="AF217" s="44"/>
    </row>
    <row r="218" spans="1:32">
      <c r="A218" s="10">
        <v>42735</v>
      </c>
      <c r="B218" s="11" cm="1">
        <f t="array" ref="B218">INDEX(APT_DATA, ROW(B218)-13, 2*$A$12-1)</f>
        <v>4.2207618210980291E-2</v>
      </c>
      <c r="C218" s="11" cm="1">
        <f t="array" ref="C218">INDEX(APT_DATA, ROW(C218)-13, 2*$A$12)</f>
        <v>3.0939594786050018E-2</v>
      </c>
      <c r="D218" s="12">
        <f t="shared" si="5"/>
        <v>2.722697828263021E-2</v>
      </c>
      <c r="E218" s="12">
        <f t="shared" si="6"/>
        <v>1.3231962533970298E-2</v>
      </c>
      <c r="F218" s="13">
        <v>1.4980639928350081E-2</v>
      </c>
      <c r="G218" s="13">
        <v>1.7707632252079719E-2</v>
      </c>
      <c r="H218" s="14">
        <v>4.2207618210980291E-2</v>
      </c>
      <c r="I218" s="14">
        <v>3.0939594786050018E-2</v>
      </c>
      <c r="J218" s="14">
        <v>4.0413959984550107E-2</v>
      </c>
      <c r="K218" s="14">
        <v>3.1369280745540351E-2</v>
      </c>
      <c r="L218" s="14">
        <v>-3.4803345603394598E-2</v>
      </c>
      <c r="M218" s="14">
        <v>-2.7014309868526931E-2</v>
      </c>
      <c r="N218" s="14">
        <v>2.6965536377840271E-2</v>
      </c>
      <c r="O218" s="14">
        <v>2.6399242850180027E-2</v>
      </c>
      <c r="P218" s="14">
        <v>1.7380955161507838E-3</v>
      </c>
      <c r="Q218" s="14">
        <v>8.7739380185092308E-3</v>
      </c>
      <c r="R218" s="14">
        <v>5.6369244052902889E-3</v>
      </c>
      <c r="S218" s="14">
        <v>2.0563473091450346E-2</v>
      </c>
      <c r="T218" s="14">
        <v>6.5422468012601431E-3</v>
      </c>
      <c r="U218" s="14">
        <v>1.0699301003729511E-2</v>
      </c>
      <c r="V218" s="6"/>
      <c r="W218" s="6"/>
      <c r="X218" s="6"/>
      <c r="Y218" s="8"/>
      <c r="Z218" s="44"/>
      <c r="AA218" s="44"/>
      <c r="AB218" s="44"/>
      <c r="AC218" s="44"/>
      <c r="AD218" s="44"/>
      <c r="AE218" s="44"/>
      <c r="AF218" s="44"/>
    </row>
    <row r="219" spans="1:32">
      <c r="A219" s="10">
        <v>42766</v>
      </c>
      <c r="B219" s="11" cm="1">
        <f t="array" ref="B219">INDEX(APT_DATA, ROW(B219)-13, 2*$A$12-1)</f>
        <v>4.1322480162279129E-2</v>
      </c>
      <c r="C219" s="11" cm="1">
        <f t="array" ref="C219">INDEX(APT_DATA, ROW(C219)-13, 2*$A$12)</f>
        <v>2.7810001411449514E-2</v>
      </c>
      <c r="D219" s="12">
        <f t="shared" si="5"/>
        <v>2.6959069437424654E-2</v>
      </c>
      <c r="E219" s="12">
        <f t="shared" si="6"/>
        <v>1.1896525864710572E-2</v>
      </c>
      <c r="F219" s="13">
        <v>1.4363410724854475E-2</v>
      </c>
      <c r="G219" s="13">
        <v>1.5913475546738942E-2</v>
      </c>
      <c r="H219" s="14">
        <v>4.1322480162279129E-2</v>
      </c>
      <c r="I219" s="14">
        <v>2.7810001411449514E-2</v>
      </c>
      <c r="J219" s="14">
        <v>4.3017846883190991E-2</v>
      </c>
      <c r="K219" s="14">
        <v>3.1796662060602721E-2</v>
      </c>
      <c r="L219" s="14">
        <v>-3.6333217326337652E-2</v>
      </c>
      <c r="M219" s="14">
        <v>-2.862587302595776E-2</v>
      </c>
      <c r="N219" s="14">
        <v>2.5574664925174684E-2</v>
      </c>
      <c r="O219" s="14">
        <v>2.5566834764498392E-2</v>
      </c>
      <c r="P219" s="14">
        <v>1.398979282125401E-3</v>
      </c>
      <c r="Q219" s="14">
        <v>8.6736801400950636E-3</v>
      </c>
      <c r="R219" s="14">
        <v>6.3706232841116428E-3</v>
      </c>
      <c r="S219" s="14">
        <v>1.9317909830064206E-2</v>
      </c>
      <c r="T219" s="14">
        <v>1.2729116830823006E-3</v>
      </c>
      <c r="U219" s="14">
        <v>7.7343302943937431E-3</v>
      </c>
      <c r="V219" s="6"/>
      <c r="W219" s="6"/>
      <c r="X219" s="6"/>
      <c r="Y219" s="8"/>
      <c r="Z219" s="44"/>
      <c r="AA219" s="44"/>
      <c r="AB219" s="44"/>
      <c r="AC219" s="44"/>
      <c r="AD219" s="44"/>
      <c r="AE219" s="44"/>
      <c r="AF219" s="44"/>
    </row>
    <row r="220" spans="1:32">
      <c r="A220" s="10">
        <v>42794</v>
      </c>
      <c r="B220" s="11" cm="1">
        <f t="array" ref="B220">INDEX(APT_DATA, ROW(B220)-13, 2*$A$12-1)</f>
        <v>4.0188724164986533E-2</v>
      </c>
      <c r="C220" s="11" cm="1">
        <f t="array" ref="C220">INDEX(APT_DATA, ROW(C220)-13, 2*$A$12)</f>
        <v>2.467241127691322E-2</v>
      </c>
      <c r="D220" s="12">
        <f t="shared" si="5"/>
        <v>2.6604728810856182E-2</v>
      </c>
      <c r="E220" s="12">
        <f t="shared" si="6"/>
        <v>1.0631125011500542E-2</v>
      </c>
      <c r="F220" s="13">
        <v>1.3583995354130352E-2</v>
      </c>
      <c r="G220" s="13">
        <v>1.4041286265412678E-2</v>
      </c>
      <c r="H220" s="14">
        <v>4.0188724164986533E-2</v>
      </c>
      <c r="I220" s="14">
        <v>2.467241127691322E-2</v>
      </c>
      <c r="J220" s="14">
        <v>4.3332079790588285E-2</v>
      </c>
      <c r="K220" s="14">
        <v>3.0697255418228098E-2</v>
      </c>
      <c r="L220" s="14">
        <v>-3.6254312053244697E-2</v>
      </c>
      <c r="M220" s="14">
        <v>-2.8535301715540196E-2</v>
      </c>
      <c r="N220" s="14">
        <v>2.4073975120705526E-2</v>
      </c>
      <c r="O220" s="14">
        <v>2.4026746513648778E-2</v>
      </c>
      <c r="P220" s="14">
        <v>1.1970758197357156E-3</v>
      </c>
      <c r="Q220" s="14">
        <v>8.4217607781269521E-3</v>
      </c>
      <c r="R220" s="14">
        <v>7.0521769434124248E-3</v>
      </c>
      <c r="S220" s="14">
        <v>1.7598924832779916E-2</v>
      </c>
      <c r="T220" s="14">
        <v>-2.0140143319260506E-3</v>
      </c>
      <c r="U220" s="14">
        <v>5.4230756891369136E-3</v>
      </c>
      <c r="V220" s="6"/>
      <c r="W220" s="6"/>
      <c r="X220" s="6"/>
      <c r="Y220" s="8"/>
      <c r="Z220" s="44"/>
      <c r="AA220" s="44"/>
      <c r="AB220" s="44"/>
      <c r="AC220" s="44"/>
      <c r="AD220" s="44"/>
      <c r="AE220" s="44"/>
      <c r="AF220" s="44"/>
    </row>
    <row r="221" spans="1:32">
      <c r="A221" s="10">
        <v>42825</v>
      </c>
      <c r="B221" s="11" cm="1">
        <f t="array" ref="B221">INDEX(APT_DATA, ROW(B221)-13, 2*$A$12-1)</f>
        <v>4.0490799479849571E-2</v>
      </c>
      <c r="C221" s="11" cm="1">
        <f t="array" ref="C221">INDEX(APT_DATA, ROW(C221)-13, 2*$A$12)</f>
        <v>2.2195431965272405E-2</v>
      </c>
      <c r="D221" s="12">
        <f t="shared" si="5"/>
        <v>2.6871561115642706E-2</v>
      </c>
      <c r="E221" s="12">
        <f t="shared" si="6"/>
        <v>9.7252780098315839E-3</v>
      </c>
      <c r="F221" s="13">
        <v>1.3619238364206865E-2</v>
      </c>
      <c r="G221" s="13">
        <v>1.2470153955440821E-2</v>
      </c>
      <c r="H221" s="14">
        <v>4.0490799479849571E-2</v>
      </c>
      <c r="I221" s="14">
        <v>2.2195431965272405E-2</v>
      </c>
      <c r="J221" s="14">
        <v>4.3720257627706927E-2</v>
      </c>
      <c r="K221" s="14">
        <v>2.9491352615813815E-2</v>
      </c>
      <c r="L221" s="14">
        <v>-3.4379860734107037E-2</v>
      </c>
      <c r="M221" s="14">
        <v>-2.681581720180648E-2</v>
      </c>
      <c r="N221" s="14">
        <v>2.3756537054198335E-2</v>
      </c>
      <c r="O221" s="14">
        <v>2.1446822581027369E-2</v>
      </c>
      <c r="P221" s="14">
        <v>1.6220205265686793E-3</v>
      </c>
      <c r="Q221" s="14">
        <v>7.5738020821980445E-3</v>
      </c>
      <c r="R221" s="14">
        <v>7.8034393314703188E-3</v>
      </c>
      <c r="S221" s="14">
        <v>1.6005327812884884E-2</v>
      </c>
      <c r="T221" s="14">
        <v>-4.3187942428823956E-3</v>
      </c>
      <c r="U221" s="14">
        <v>3.4406780726401465E-3</v>
      </c>
      <c r="V221" s="6"/>
      <c r="W221" s="6"/>
      <c r="X221" s="6"/>
      <c r="Y221" s="8"/>
      <c r="Z221" s="44"/>
      <c r="AA221" s="44"/>
      <c r="AB221" s="44"/>
      <c r="AC221" s="44"/>
      <c r="AD221" s="44"/>
      <c r="AE221" s="44"/>
      <c r="AF221" s="44"/>
    </row>
    <row r="222" spans="1:32">
      <c r="A222" s="10">
        <v>42855</v>
      </c>
      <c r="B222" s="11" cm="1">
        <f t="array" ref="B222">INDEX(APT_DATA, ROW(B222)-13, 2*$A$12-1)</f>
        <v>4.0689503256388759E-2</v>
      </c>
      <c r="C222" s="11" cm="1">
        <f t="array" ref="C222">INDEX(APT_DATA, ROW(C222)-13, 2*$A$12)</f>
        <v>2.0617119412199569E-2</v>
      </c>
      <c r="D222" s="12">
        <f t="shared" si="5"/>
        <v>2.7036719718631641E-2</v>
      </c>
      <c r="E222" s="12">
        <f t="shared" si="6"/>
        <v>9.317594613807767E-3</v>
      </c>
      <c r="F222" s="13">
        <v>1.3652783537757118E-2</v>
      </c>
      <c r="G222" s="13">
        <v>1.1299524798391802E-2</v>
      </c>
      <c r="H222" s="14">
        <v>4.0689503256388759E-2</v>
      </c>
      <c r="I222" s="14">
        <v>2.0617119412199569E-2</v>
      </c>
      <c r="J222" s="14">
        <v>4.3374160866880729E-2</v>
      </c>
      <c r="K222" s="14">
        <v>2.7926134620051668E-2</v>
      </c>
      <c r="L222" s="14">
        <v>-3.2582423376246727E-2</v>
      </c>
      <c r="M222" s="14">
        <v>-2.4214372756299452E-2</v>
      </c>
      <c r="N222" s="14">
        <v>2.3578343358485521E-2</v>
      </c>
      <c r="O222" s="14">
        <v>1.9974469369615777E-2</v>
      </c>
      <c r="P222" s="14">
        <v>2.8860182154057945E-3</v>
      </c>
      <c r="Q222" s="14">
        <v>7.5081728630432831E-3</v>
      </c>
      <c r="R222" s="14">
        <v>8.4522341782082844E-3</v>
      </c>
      <c r="S222" s="14">
        <v>1.4844449861604492E-2</v>
      </c>
      <c r="T222" s="14">
        <v>-6.4295553648248127E-3</v>
      </c>
      <c r="U222" s="14">
        <v>1.5522564228402924E-3</v>
      </c>
      <c r="V222" s="6"/>
      <c r="W222" s="6"/>
      <c r="X222" s="6"/>
      <c r="Y222" s="8"/>
      <c r="Z222" s="44"/>
      <c r="AA222" s="44"/>
      <c r="AB222" s="44"/>
      <c r="AC222" s="44"/>
      <c r="AD222" s="44"/>
      <c r="AE222" s="44"/>
      <c r="AF222" s="44"/>
    </row>
    <row r="223" spans="1:32">
      <c r="A223" s="10">
        <v>42886</v>
      </c>
      <c r="B223" s="11" cm="1">
        <f t="array" ref="B223">INDEX(APT_DATA, ROW(B223)-13, 2*$A$12-1)</f>
        <v>4.0072750441596527E-2</v>
      </c>
      <c r="C223" s="11" cm="1">
        <f t="array" ref="C223">INDEX(APT_DATA, ROW(C223)-13, 2*$A$12)</f>
        <v>1.9168465127090917E-2</v>
      </c>
      <c r="D223" s="12">
        <f t="shared" si="5"/>
        <v>2.6640220317825758E-2</v>
      </c>
      <c r="E223" s="12">
        <f t="shared" si="6"/>
        <v>8.9412241135873316E-3</v>
      </c>
      <c r="F223" s="13">
        <v>1.3432530123770769E-2</v>
      </c>
      <c r="G223" s="13">
        <v>1.0227241013503585E-2</v>
      </c>
      <c r="H223" s="14">
        <v>4.0072750441596527E-2</v>
      </c>
      <c r="I223" s="14">
        <v>1.9168465127090917E-2</v>
      </c>
      <c r="J223" s="14">
        <v>4.2586740052105609E-2</v>
      </c>
      <c r="K223" s="14">
        <v>2.6019443127787811E-2</v>
      </c>
      <c r="L223" s="14">
        <v>-2.9129510179779605E-2</v>
      </c>
      <c r="M223" s="14">
        <v>-1.9744325286126685E-2</v>
      </c>
      <c r="N223" s="14">
        <v>2.2757637308830514E-2</v>
      </c>
      <c r="O223" s="14">
        <v>1.8608192691332182E-2</v>
      </c>
      <c r="P223" s="14">
        <v>2.7491233878198518E-3</v>
      </c>
      <c r="Q223" s="14">
        <v>7.0106410149239906E-3</v>
      </c>
      <c r="R223" s="14">
        <v>8.8193528053770454E-3</v>
      </c>
      <c r="S223" s="14">
        <v>1.2870452564321511E-2</v>
      </c>
      <c r="T223" s="14">
        <v>-6.8123071683535708E-3</v>
      </c>
      <c r="U223" s="14">
        <v>-1.0015262132390124E-4</v>
      </c>
      <c r="V223" s="6"/>
      <c r="W223" s="6"/>
      <c r="X223" s="6"/>
      <c r="Y223" s="8"/>
      <c r="Z223" s="44"/>
      <c r="AA223" s="44"/>
      <c r="AB223" s="44"/>
      <c r="AC223" s="44"/>
      <c r="AD223" s="44"/>
      <c r="AE223" s="44"/>
      <c r="AF223" s="44"/>
    </row>
    <row r="224" spans="1:32">
      <c r="A224" s="10">
        <v>42916</v>
      </c>
      <c r="B224" s="11" cm="1">
        <f t="array" ref="B224">INDEX(APT_DATA, ROW(B224)-13, 2*$A$12-1)</f>
        <v>4.4778481733211972E-2</v>
      </c>
      <c r="C224" s="11" cm="1">
        <f t="array" ref="C224">INDEX(APT_DATA, ROW(C224)-13, 2*$A$12)</f>
        <v>1.9631106851270452E-2</v>
      </c>
      <c r="D224" s="12">
        <f t="shared" si="5"/>
        <v>2.9994810322569565E-2</v>
      </c>
      <c r="E224" s="12">
        <f t="shared" si="6"/>
        <v>9.758410365799719E-3</v>
      </c>
      <c r="F224" s="13">
        <v>1.4783671410642407E-2</v>
      </c>
      <c r="G224" s="13">
        <v>9.8726964854707333E-3</v>
      </c>
      <c r="H224" s="14">
        <v>4.4778481733211972E-2</v>
      </c>
      <c r="I224" s="14">
        <v>1.9631106851270452E-2</v>
      </c>
      <c r="J224" s="14">
        <v>4.3012216864631636E-2</v>
      </c>
      <c r="K224" s="14">
        <v>2.4789737096185149E-2</v>
      </c>
      <c r="L224" s="14">
        <v>-2.653130741698273E-2</v>
      </c>
      <c r="M224" s="14">
        <v>-1.6865733542255179E-2</v>
      </c>
      <c r="N224" s="14">
        <v>2.2272089006138307E-2</v>
      </c>
      <c r="O224" s="14">
        <v>1.9315149895042572E-2</v>
      </c>
      <c r="P224" s="14">
        <v>3.4850959483230248E-3</v>
      </c>
      <c r="Q224" s="14">
        <v>6.8690091135250597E-3</v>
      </c>
      <c r="R224" s="14">
        <v>9.3628537154375469E-3</v>
      </c>
      <c r="S224" s="14">
        <v>1.1300924806149526E-2</v>
      </c>
      <c r="T224" s="14">
        <v>-7.7846883254472088E-3</v>
      </c>
      <c r="U224" s="14">
        <v>4.6400307724892009E-4</v>
      </c>
      <c r="V224" s="6"/>
      <c r="W224" s="6"/>
      <c r="X224" s="6"/>
      <c r="Y224" s="8"/>
      <c r="Z224" s="44"/>
      <c r="AA224" s="44"/>
      <c r="AB224" s="44"/>
      <c r="AC224" s="44"/>
      <c r="AD224" s="44"/>
      <c r="AE224" s="44"/>
      <c r="AF224" s="44"/>
    </row>
    <row r="225" spans="1:32">
      <c r="A225" s="10">
        <v>42947</v>
      </c>
      <c r="B225" s="11" cm="1">
        <f t="array" ref="B225">INDEX(APT_DATA, ROW(B225)-13, 2*$A$12-1)</f>
        <v>4.8055044420045379E-2</v>
      </c>
      <c r="C225" s="11" cm="1">
        <f t="array" ref="C225">INDEX(APT_DATA, ROW(C225)-13, 2*$A$12)</f>
        <v>2.0782124136571323E-2</v>
      </c>
      <c r="D225" s="12">
        <f t="shared" si="5"/>
        <v>3.2046516717421758E-2</v>
      </c>
      <c r="E225" s="12">
        <f t="shared" si="6"/>
        <v>1.1291148522391659E-2</v>
      </c>
      <c r="F225" s="13">
        <v>1.6008527702623621E-2</v>
      </c>
      <c r="G225" s="13">
        <v>9.4909756141796642E-3</v>
      </c>
      <c r="H225" s="14">
        <v>4.8055044420045379E-2</v>
      </c>
      <c r="I225" s="14">
        <v>2.0782124136571323E-2</v>
      </c>
      <c r="J225" s="14">
        <v>4.2412094831993485E-2</v>
      </c>
      <c r="K225" s="14">
        <v>2.2438823004714115E-2</v>
      </c>
      <c r="L225" s="14">
        <v>-2.2329431773866038E-2</v>
      </c>
      <c r="M225" s="14">
        <v>-1.294168138256635E-2</v>
      </c>
      <c r="N225" s="14">
        <v>2.3125096542499834E-2</v>
      </c>
      <c r="O225" s="14">
        <v>1.877161570893926E-2</v>
      </c>
      <c r="P225" s="14">
        <v>4.2077374315734328E-3</v>
      </c>
      <c r="Q225" s="14">
        <v>6.8739829351212034E-3</v>
      </c>
      <c r="R225" s="14">
        <v>1.0531931504370817E-2</v>
      </c>
      <c r="S225" s="14">
        <v>9.6415427019727051E-3</v>
      </c>
      <c r="T225" s="14">
        <v>-8.7116773066068243E-3</v>
      </c>
      <c r="U225" s="14">
        <v>5.4976414564888998E-4</v>
      </c>
      <c r="V225" s="6"/>
      <c r="W225" s="6"/>
      <c r="X225" s="6"/>
      <c r="Y225" s="8"/>
      <c r="Z225" s="44"/>
      <c r="AA225" s="44"/>
      <c r="AB225" s="44"/>
      <c r="AC225" s="44"/>
      <c r="AD225" s="44"/>
      <c r="AE225" s="44"/>
      <c r="AF225" s="44"/>
    </row>
    <row r="226" spans="1:32">
      <c r="A226" s="10">
        <v>42978</v>
      </c>
      <c r="B226" s="11" cm="1">
        <f t="array" ref="B226">INDEX(APT_DATA, ROW(B226)-13, 2*$A$12-1)</f>
        <v>5.3165918587768424E-2</v>
      </c>
      <c r="C226" s="11" cm="1">
        <f t="array" ref="C226">INDEX(APT_DATA, ROW(C226)-13, 2*$A$12)</f>
        <v>2.2669811185938027E-2</v>
      </c>
      <c r="D226" s="12">
        <f t="shared" si="5"/>
        <v>3.5700071121420818E-2</v>
      </c>
      <c r="E226" s="12">
        <f t="shared" si="6"/>
        <v>1.3573476929752415E-2</v>
      </c>
      <c r="F226" s="13">
        <v>1.7465847466347606E-2</v>
      </c>
      <c r="G226" s="13">
        <v>9.096334256185612E-3</v>
      </c>
      <c r="H226" s="14">
        <v>5.3165918587768424E-2</v>
      </c>
      <c r="I226" s="14">
        <v>2.2669811185938027E-2</v>
      </c>
      <c r="J226" s="14">
        <v>4.1316398032483992E-2</v>
      </c>
      <c r="K226" s="14">
        <v>1.8760431198039162E-2</v>
      </c>
      <c r="L226" s="14">
        <v>-1.7059291046382041E-2</v>
      </c>
      <c r="M226" s="14">
        <v>-9.0253355688559855E-3</v>
      </c>
      <c r="N226" s="14">
        <v>2.3607521005345466E-2</v>
      </c>
      <c r="O226" s="14">
        <v>1.7838895749615613E-2</v>
      </c>
      <c r="P226" s="14">
        <v>5.1847577072776652E-3</v>
      </c>
      <c r="Q226" s="14">
        <v>6.8485661276205256E-3</v>
      </c>
      <c r="R226" s="14">
        <v>1.1530073724173695E-2</v>
      </c>
      <c r="S226" s="14">
        <v>9.0761716211078536E-3</v>
      </c>
      <c r="T226" s="14">
        <v>-1.0455645692562632E-2</v>
      </c>
      <c r="U226" s="14">
        <v>-1.069545098684288E-3</v>
      </c>
      <c r="V226" s="6"/>
      <c r="W226" s="6"/>
      <c r="X226" s="6"/>
      <c r="Y226" s="8"/>
      <c r="Z226" s="44"/>
      <c r="AA226" s="44"/>
      <c r="AB226" s="44"/>
      <c r="AC226" s="44"/>
      <c r="AD226" s="44"/>
      <c r="AE226" s="44"/>
      <c r="AF226" s="44"/>
    </row>
    <row r="227" spans="1:32">
      <c r="A227" s="10">
        <v>43008</v>
      </c>
      <c r="B227" s="11" cm="1">
        <f t="array" ref="B227">INDEX(APT_DATA, ROW(B227)-13, 2*$A$12-1)</f>
        <v>5.0164744919358739E-2</v>
      </c>
      <c r="C227" s="11" cm="1">
        <f t="array" ref="C227">INDEX(APT_DATA, ROW(C227)-13, 2*$A$12)</f>
        <v>2.2400214681343344E-2</v>
      </c>
      <c r="D227" s="12">
        <f t="shared" si="5"/>
        <v>3.3667750613282088E-2</v>
      </c>
      <c r="E227" s="12">
        <f t="shared" si="6"/>
        <v>1.4178285953073244E-2</v>
      </c>
      <c r="F227" s="13">
        <v>1.6496994306076651E-2</v>
      </c>
      <c r="G227" s="13">
        <v>8.2219287282701004E-3</v>
      </c>
      <c r="H227" s="14">
        <v>5.0164744919358739E-2</v>
      </c>
      <c r="I227" s="14">
        <v>2.2400214681343344E-2</v>
      </c>
      <c r="J227" s="14">
        <v>3.8913205249306415E-2</v>
      </c>
      <c r="K227" s="14">
        <v>1.6554367798794045E-2</v>
      </c>
      <c r="L227" s="14">
        <v>-1.3844245603696015E-2</v>
      </c>
      <c r="M227" s="14">
        <v>-6.5217516405567943E-3</v>
      </c>
      <c r="N227" s="14">
        <v>2.3224157256535483E-2</v>
      </c>
      <c r="O227" s="14">
        <v>1.6517472531855759E-2</v>
      </c>
      <c r="P227" s="14">
        <v>6.3242417254167904E-3</v>
      </c>
      <c r="Q227" s="14">
        <v>7.752821079427985E-3</v>
      </c>
      <c r="R227" s="14">
        <v>1.1985599543841818E-2</v>
      </c>
      <c r="S227" s="14">
        <v>8.7076318266379182E-3</v>
      </c>
      <c r="T227" s="14">
        <v>-1.23842332195232E-2</v>
      </c>
      <c r="U227" s="14">
        <v>-2.1858938402661288E-3</v>
      </c>
      <c r="V227" s="6"/>
      <c r="W227" s="6"/>
      <c r="X227" s="6"/>
      <c r="Y227" s="8"/>
      <c r="Z227" s="44"/>
      <c r="AA227" s="44"/>
      <c r="AB227" s="44"/>
      <c r="AC227" s="44"/>
      <c r="AD227" s="44"/>
      <c r="AE227" s="44"/>
      <c r="AF227" s="44"/>
    </row>
    <row r="228" spans="1:32">
      <c r="A228" s="10">
        <v>43039</v>
      </c>
      <c r="B228" s="11" cm="1">
        <f t="array" ref="B228">INDEX(APT_DATA, ROW(B228)-13, 2*$A$12-1)</f>
        <v>4.7335796276574138E-2</v>
      </c>
      <c r="C228" s="11" cm="1">
        <f t="array" ref="C228">INDEX(APT_DATA, ROW(C228)-13, 2*$A$12)</f>
        <v>2.107310631550785E-2</v>
      </c>
      <c r="D228" s="12">
        <f t="shared" ref="D228:D291" si="7">B228-F228</f>
        <v>3.2762092110098839E-2</v>
      </c>
      <c r="E228" s="12">
        <f t="shared" ref="E228:E291" si="8">C228-G228</f>
        <v>1.4625656847267132E-2</v>
      </c>
      <c r="F228" s="13">
        <v>1.4573704166475299E-2</v>
      </c>
      <c r="G228" s="13">
        <v>6.447449468240718E-3</v>
      </c>
      <c r="H228" s="14">
        <v>4.7335796276574138E-2</v>
      </c>
      <c r="I228" s="14">
        <v>2.107310631550785E-2</v>
      </c>
      <c r="J228" s="14">
        <v>3.3442833986487397E-2</v>
      </c>
      <c r="K228" s="14">
        <v>1.2680440105745205E-2</v>
      </c>
      <c r="L228" s="14">
        <v>-1.0229929509437352E-2</v>
      </c>
      <c r="M228" s="14">
        <v>-4.413783346889244E-3</v>
      </c>
      <c r="N228" s="14">
        <v>1.9857652107957646E-2</v>
      </c>
      <c r="O228" s="14">
        <v>1.2938968845445542E-2</v>
      </c>
      <c r="P228" s="14">
        <v>6.9999310809130133E-3</v>
      </c>
      <c r="Q228" s="14">
        <v>8.4407450993257971E-3</v>
      </c>
      <c r="R228" s="14">
        <v>1.1906754634020356E-2</v>
      </c>
      <c r="S228" s="14">
        <v>8.2505645236883307E-3</v>
      </c>
      <c r="T228" s="14">
        <v>-1.3968618001346189E-2</v>
      </c>
      <c r="U228" s="14">
        <v>-3.9770915124259787E-3</v>
      </c>
      <c r="V228" s="6"/>
      <c r="W228" s="6"/>
      <c r="X228" s="6"/>
      <c r="Y228" s="8"/>
      <c r="Z228" s="44"/>
      <c r="AA228" s="44"/>
      <c r="AB228" s="44"/>
      <c r="AC228" s="44"/>
      <c r="AD228" s="44"/>
      <c r="AE228" s="44"/>
      <c r="AF228" s="44"/>
    </row>
    <row r="229" spans="1:32">
      <c r="A229" s="10">
        <v>43069</v>
      </c>
      <c r="B229" s="11" cm="1">
        <f t="array" ref="B229">INDEX(APT_DATA, ROW(B229)-13, 2*$A$12-1)</f>
        <v>4.6914322713546674E-2</v>
      </c>
      <c r="C229" s="11" cm="1">
        <f t="array" ref="C229">INDEX(APT_DATA, ROW(C229)-13, 2*$A$12)</f>
        <v>2.0383765308142232E-2</v>
      </c>
      <c r="D229" s="12">
        <f t="shared" si="7"/>
        <v>3.4221778224378996E-2</v>
      </c>
      <c r="E229" s="12">
        <f t="shared" si="8"/>
        <v>1.6482220085749066E-2</v>
      </c>
      <c r="F229" s="13">
        <v>1.2692544489167679E-2</v>
      </c>
      <c r="G229" s="13">
        <v>3.9015452223931657E-3</v>
      </c>
      <c r="H229" s="14">
        <v>4.6914322713546674E-2</v>
      </c>
      <c r="I229" s="14">
        <v>2.0383765308142232E-2</v>
      </c>
      <c r="J229" s="14">
        <v>2.4919727143419612E-2</v>
      </c>
      <c r="K229" s="14">
        <v>7.2767565748288465E-3</v>
      </c>
      <c r="L229" s="14">
        <v>-5.0712018170832041E-3</v>
      </c>
      <c r="M229" s="14">
        <v>-3.1865611875951938E-3</v>
      </c>
      <c r="N229" s="14">
        <v>1.6071477410693813E-2</v>
      </c>
      <c r="O229" s="14">
        <v>1.0396856939413501E-2</v>
      </c>
      <c r="P229" s="14">
        <v>7.5843530949568638E-3</v>
      </c>
      <c r="Q229" s="14">
        <v>8.3506678045928151E-3</v>
      </c>
      <c r="R229" s="14">
        <v>1.0681826999565658E-2</v>
      </c>
      <c r="S229" s="14">
        <v>5.6303652248144154E-3</v>
      </c>
      <c r="T229" s="14">
        <v>-1.6242400010135105E-2</v>
      </c>
      <c r="U229" s="14">
        <v>-7.1396989979098935E-3</v>
      </c>
      <c r="V229" s="6"/>
      <c r="W229" s="6"/>
      <c r="X229" s="6"/>
      <c r="Y229" s="8"/>
      <c r="Z229" s="44"/>
      <c r="AA229" s="44"/>
      <c r="AB229" s="44"/>
      <c r="AC229" s="44"/>
      <c r="AD229" s="44"/>
      <c r="AE229" s="44"/>
      <c r="AF229" s="44"/>
    </row>
    <row r="230" spans="1:32">
      <c r="A230" s="10">
        <v>43100</v>
      </c>
      <c r="B230" s="11" cm="1">
        <f t="array" ref="B230">INDEX(APT_DATA, ROW(B230)-13, 2*$A$12-1)</f>
        <v>5.2788435622798113E-2</v>
      </c>
      <c r="C230" s="11" cm="1">
        <f t="array" ref="C230">INDEX(APT_DATA, ROW(C230)-13, 2*$A$12)</f>
        <v>2.0802383258769819E-2</v>
      </c>
      <c r="D230" s="12">
        <f t="shared" si="7"/>
        <v>3.9707695815803357E-2</v>
      </c>
      <c r="E230" s="12">
        <f t="shared" si="8"/>
        <v>1.7952527455653122E-2</v>
      </c>
      <c r="F230" s="13">
        <v>1.3080739806994757E-2</v>
      </c>
      <c r="G230" s="13">
        <v>2.8498558031166965E-3</v>
      </c>
      <c r="H230" s="14">
        <v>5.2788435622798113E-2</v>
      </c>
      <c r="I230" s="14">
        <v>2.0802383258769819E-2</v>
      </c>
      <c r="J230" s="14">
        <v>1.9448905918112214E-2</v>
      </c>
      <c r="K230" s="14">
        <v>3.9343767984216793E-3</v>
      </c>
      <c r="L230" s="14">
        <v>-2.7918786279410579E-3</v>
      </c>
      <c r="M230" s="14">
        <v>-2.1178127232538424E-3</v>
      </c>
      <c r="N230" s="14">
        <v>1.4536531318376733E-2</v>
      </c>
      <c r="O230" s="14">
        <v>8.8950867717882964E-3</v>
      </c>
      <c r="P230" s="14">
        <v>9.5443179670060552E-3</v>
      </c>
      <c r="Q230" s="14">
        <v>8.8590530423837688E-3</v>
      </c>
      <c r="R230" s="14">
        <v>1.1309881987235704E-2</v>
      </c>
      <c r="S230" s="14">
        <v>5.4987942817716906E-3</v>
      </c>
      <c r="T230" s="14">
        <v>-1.8283008360548747E-2</v>
      </c>
      <c r="U230" s="14">
        <v>-1.0782958897498141E-2</v>
      </c>
      <c r="V230" s="6"/>
      <c r="W230" s="6"/>
      <c r="X230" s="6"/>
      <c r="Y230" s="8"/>
      <c r="Z230" s="44"/>
      <c r="AA230" s="44"/>
      <c r="AB230" s="44"/>
      <c r="AC230" s="44"/>
      <c r="AD230" s="44"/>
      <c r="AE230" s="44"/>
      <c r="AF230" s="44"/>
    </row>
    <row r="231" spans="1:32">
      <c r="A231" s="10">
        <v>43131</v>
      </c>
      <c r="B231" s="11" cm="1">
        <f t="array" ref="B231">INDEX(APT_DATA, ROW(B231)-13, 2*$A$12-1)</f>
        <v>6.4314894404340794E-2</v>
      </c>
      <c r="C231" s="11" cm="1">
        <f t="array" ref="C231">INDEX(APT_DATA, ROW(C231)-13, 2*$A$12)</f>
        <v>2.2061813718980972E-2</v>
      </c>
      <c r="D231" s="12">
        <f t="shared" si="7"/>
        <v>4.9331912046451487E-2</v>
      </c>
      <c r="E231" s="12">
        <f t="shared" si="8"/>
        <v>1.9813320158601488E-2</v>
      </c>
      <c r="F231" s="13">
        <v>1.4982982357889307E-2</v>
      </c>
      <c r="G231" s="13">
        <v>2.2484935603794831E-3</v>
      </c>
      <c r="H231" s="14">
        <v>6.4314894404340794E-2</v>
      </c>
      <c r="I231" s="14">
        <v>2.2061813718980972E-2</v>
      </c>
      <c r="J231" s="14">
        <v>1.3808119030235044E-2</v>
      </c>
      <c r="K231" s="14">
        <v>6.0001330512382545E-4</v>
      </c>
      <c r="L231" s="14">
        <v>7.7437818288417226E-4</v>
      </c>
      <c r="M231" s="14">
        <v>-5.0819866860996044E-4</v>
      </c>
      <c r="N231" s="14">
        <v>1.4961727409409153E-2</v>
      </c>
      <c r="O231" s="14">
        <v>6.3282548026613039E-3</v>
      </c>
      <c r="P231" s="14">
        <v>1.0625982455125138E-2</v>
      </c>
      <c r="Q231" s="14">
        <v>9.5586959770970203E-3</v>
      </c>
      <c r="R231" s="14">
        <v>1.2179285777460525E-2</v>
      </c>
      <c r="S231" s="14">
        <v>6.1684194138822424E-3</v>
      </c>
      <c r="T231" s="14">
        <v>-1.9263883285846051E-2</v>
      </c>
      <c r="U231" s="14">
        <v>-1.3479295834695648E-2</v>
      </c>
      <c r="V231" s="6"/>
      <c r="W231" s="6"/>
      <c r="X231" s="6"/>
      <c r="Y231" s="8"/>
      <c r="Z231" s="44"/>
      <c r="AA231" s="44"/>
      <c r="AB231" s="44"/>
      <c r="AC231" s="44"/>
      <c r="AD231" s="44"/>
      <c r="AE231" s="44"/>
      <c r="AF231" s="44"/>
    </row>
    <row r="232" spans="1:32">
      <c r="A232" s="10">
        <v>43159</v>
      </c>
      <c r="B232" s="11" cm="1">
        <f t="array" ref="B232">INDEX(APT_DATA, ROW(B232)-13, 2*$A$12-1)</f>
        <v>7.4394842679015749E-2</v>
      </c>
      <c r="C232" s="11" cm="1">
        <f t="array" ref="C232">INDEX(APT_DATA, ROW(C232)-13, 2*$A$12)</f>
        <v>2.3008705492231663E-2</v>
      </c>
      <c r="D232" s="12">
        <f t="shared" si="7"/>
        <v>5.73823901277144E-2</v>
      </c>
      <c r="E232" s="12">
        <f t="shared" si="8"/>
        <v>2.1234234801980945E-2</v>
      </c>
      <c r="F232" s="13">
        <v>1.7012452551301349E-2</v>
      </c>
      <c r="G232" s="13">
        <v>1.7744706902507179E-3</v>
      </c>
      <c r="H232" s="14">
        <v>7.4394842679015749E-2</v>
      </c>
      <c r="I232" s="14">
        <v>2.3008705492231663E-2</v>
      </c>
      <c r="J232" s="14">
        <v>1.055895214689806E-2</v>
      </c>
      <c r="K232" s="14">
        <v>-2.1302676858692138E-3</v>
      </c>
      <c r="L232" s="14">
        <v>2.8947514611332714E-3</v>
      </c>
      <c r="M232" s="14">
        <v>5.906368826824604E-5</v>
      </c>
      <c r="N232" s="14">
        <v>1.5135930758717553E-2</v>
      </c>
      <c r="O232" s="14">
        <v>4.8870015505957376E-3</v>
      </c>
      <c r="P232" s="14">
        <v>1.0874351995193265E-2</v>
      </c>
      <c r="Q232" s="14">
        <v>9.7120204494702822E-3</v>
      </c>
      <c r="R232" s="14">
        <v>1.2259197064702798E-2</v>
      </c>
      <c r="S232" s="14">
        <v>5.6271338017910288E-3</v>
      </c>
      <c r="T232" s="14">
        <v>-1.950485840167715E-2</v>
      </c>
      <c r="U232" s="14">
        <v>-1.4967377624532263E-2</v>
      </c>
      <c r="V232" s="6"/>
      <c r="W232" s="6"/>
      <c r="X232" s="6"/>
      <c r="Y232" s="8"/>
      <c r="Z232" s="44"/>
      <c r="AA232" s="44"/>
      <c r="AB232" s="44"/>
      <c r="AC232" s="44"/>
      <c r="AD232" s="44"/>
      <c r="AE232" s="44"/>
      <c r="AF232" s="44"/>
    </row>
    <row r="233" spans="1:32">
      <c r="A233" s="10">
        <v>43190</v>
      </c>
      <c r="B233" s="11" cm="1">
        <f t="array" ref="B233">INDEX(APT_DATA, ROW(B233)-13, 2*$A$12-1)</f>
        <v>8.6782718915248802E-2</v>
      </c>
      <c r="C233" s="11" cm="1">
        <f t="array" ref="C233">INDEX(APT_DATA, ROW(C233)-13, 2*$A$12)</f>
        <v>2.3777593396102414E-2</v>
      </c>
      <c r="D233" s="12">
        <f t="shared" si="7"/>
        <v>6.7172821597650811E-2</v>
      </c>
      <c r="E233" s="12">
        <f t="shared" si="8"/>
        <v>2.2520256970511632E-2</v>
      </c>
      <c r="F233" s="13">
        <v>1.9609897317597991E-2</v>
      </c>
      <c r="G233" s="13">
        <v>1.2573364255907826E-3</v>
      </c>
      <c r="H233" s="14">
        <v>8.6782718915248802E-2</v>
      </c>
      <c r="I233" s="14">
        <v>2.3777593396102414E-2</v>
      </c>
      <c r="J233" s="14">
        <v>7.1976514133564873E-3</v>
      </c>
      <c r="K233" s="14">
        <v>-4.0039859025894353E-3</v>
      </c>
      <c r="L233" s="14">
        <v>5.2730410322974208E-3</v>
      </c>
      <c r="M233" s="14">
        <v>6.3715993296864504E-4</v>
      </c>
      <c r="N233" s="14">
        <v>1.5072474926297597E-2</v>
      </c>
      <c r="O233" s="14">
        <v>4.2318737546405139E-3</v>
      </c>
      <c r="P233" s="14">
        <v>1.2000161426126255E-2</v>
      </c>
      <c r="Q233" s="14">
        <v>1.0263191353468759E-2</v>
      </c>
      <c r="R233" s="14">
        <v>1.2854765647785538E-2</v>
      </c>
      <c r="S233" s="14">
        <v>5.0694866714788844E-3</v>
      </c>
      <c r="T233" s="14">
        <v>-1.9857463178026058E-2</v>
      </c>
      <c r="U233" s="14">
        <v>-1.6346001354168527E-2</v>
      </c>
      <c r="V233" s="6"/>
      <c r="W233" s="6"/>
      <c r="X233" s="6"/>
      <c r="Y233" s="8"/>
      <c r="Z233" s="44"/>
      <c r="AA233" s="44"/>
      <c r="AB233" s="44"/>
      <c r="AC233" s="44"/>
      <c r="AD233" s="44"/>
      <c r="AE233" s="44"/>
      <c r="AF233" s="44"/>
    </row>
    <row r="234" spans="1:32">
      <c r="A234" s="10">
        <v>43220</v>
      </c>
      <c r="B234" s="11" cm="1">
        <f t="array" ref="B234">INDEX(APT_DATA, ROW(B234)-13, 2*$A$12-1)</f>
        <v>9.4100943191664399E-2</v>
      </c>
      <c r="C234" s="11" cm="1">
        <f t="array" ref="C234">INDEX(APT_DATA, ROW(C234)-13, 2*$A$12)</f>
        <v>2.2925548077118663E-2</v>
      </c>
      <c r="D234" s="12">
        <f t="shared" si="7"/>
        <v>7.3449992330540503E-2</v>
      </c>
      <c r="E234" s="12">
        <f t="shared" si="8"/>
        <v>2.2604869333130662E-2</v>
      </c>
      <c r="F234" s="13">
        <v>2.0650950861123896E-2</v>
      </c>
      <c r="G234" s="13">
        <v>3.20678743988001E-4</v>
      </c>
      <c r="H234" s="14">
        <v>9.4100943191664399E-2</v>
      </c>
      <c r="I234" s="14">
        <v>2.2925548077118663E-2</v>
      </c>
      <c r="J234" s="14">
        <v>4.8844932577651878E-3</v>
      </c>
      <c r="K234" s="14">
        <v>-5.259548417022808E-3</v>
      </c>
      <c r="L234" s="14">
        <v>8.8886311614779778E-3</v>
      </c>
      <c r="M234" s="14">
        <v>1.9211463117858596E-3</v>
      </c>
      <c r="N234" s="14">
        <v>1.464593875778597E-2</v>
      </c>
      <c r="O234" s="14">
        <v>3.6263570358527897E-3</v>
      </c>
      <c r="P234" s="14">
        <v>1.3540923913450298E-2</v>
      </c>
      <c r="Q234" s="14">
        <v>1.1216248630181669E-2</v>
      </c>
      <c r="R234" s="14">
        <v>1.3074493941627185E-2</v>
      </c>
      <c r="S234" s="14">
        <v>5.00061227923565E-3</v>
      </c>
      <c r="T234" s="14">
        <v>-2.3210079652643101E-2</v>
      </c>
      <c r="U234" s="14">
        <v>-1.9499209170932175E-2</v>
      </c>
      <c r="V234" s="6"/>
      <c r="W234" s="6"/>
      <c r="X234" s="6"/>
      <c r="Y234" s="8"/>
      <c r="Z234" s="44"/>
      <c r="AA234" s="44"/>
      <c r="AB234" s="44"/>
      <c r="AC234" s="44"/>
      <c r="AD234" s="44"/>
      <c r="AE234" s="44"/>
      <c r="AF234" s="44"/>
    </row>
    <row r="235" spans="1:32">
      <c r="A235" s="10">
        <v>43251</v>
      </c>
      <c r="B235" s="11" cm="1">
        <f t="array" ref="B235">INDEX(APT_DATA, ROW(B235)-13, 2*$A$12-1)</f>
        <v>9.6048712287466698E-2</v>
      </c>
      <c r="C235" s="11" cm="1">
        <f t="array" ref="C235">INDEX(APT_DATA, ROW(C235)-13, 2*$A$12)</f>
        <v>2.1077923315631519E-2</v>
      </c>
      <c r="D235" s="12">
        <f t="shared" si="7"/>
        <v>7.5357232773112237E-2</v>
      </c>
      <c r="E235" s="12">
        <f t="shared" si="8"/>
        <v>2.2166618237478675E-2</v>
      </c>
      <c r="F235" s="13">
        <v>2.0691479514354461E-2</v>
      </c>
      <c r="G235" s="13">
        <v>-1.0886949218471553E-3</v>
      </c>
      <c r="H235" s="14">
        <v>9.6048712287466698E-2</v>
      </c>
      <c r="I235" s="14">
        <v>2.1077923315631519E-2</v>
      </c>
      <c r="J235" s="14">
        <v>2.229482877435407E-3</v>
      </c>
      <c r="K235" s="14">
        <v>-7.2274154898048781E-3</v>
      </c>
      <c r="L235" s="14">
        <v>1.1619228194728493E-2</v>
      </c>
      <c r="M235" s="14">
        <v>3.094648790993082E-3</v>
      </c>
      <c r="N235" s="14">
        <v>1.3554232354753726E-2</v>
      </c>
      <c r="O235" s="14">
        <v>1.5721118816336421E-3</v>
      </c>
      <c r="P235" s="14">
        <v>1.5965370027044345E-2</v>
      </c>
      <c r="Q235" s="14">
        <v>1.2307610538219382E-2</v>
      </c>
      <c r="R235" s="14">
        <v>1.306510606255884E-2</v>
      </c>
      <c r="S235" s="14">
        <v>6.3446718223911791E-3</v>
      </c>
      <c r="T235" s="14">
        <v>-2.6735391127179819E-2</v>
      </c>
      <c r="U235" s="14">
        <v>-2.3245626329037705E-2</v>
      </c>
      <c r="V235" s="6"/>
      <c r="W235" s="6"/>
      <c r="X235" s="6"/>
      <c r="Y235" s="8"/>
      <c r="Z235" s="44"/>
      <c r="AA235" s="44"/>
      <c r="AB235" s="44"/>
      <c r="AC235" s="44"/>
      <c r="AD235" s="44"/>
      <c r="AE235" s="44"/>
      <c r="AF235" s="44"/>
    </row>
    <row r="236" spans="1:32">
      <c r="A236" s="10">
        <v>43281</v>
      </c>
      <c r="B236" s="11" cm="1">
        <f t="array" ref="B236">INDEX(APT_DATA, ROW(B236)-13, 2*$A$12-1)</f>
        <v>9.1006011511692853E-2</v>
      </c>
      <c r="C236" s="11" cm="1">
        <f t="array" ref="C236">INDEX(APT_DATA, ROW(C236)-13, 2*$A$12)</f>
        <v>1.7487207846953678E-2</v>
      </c>
      <c r="D236" s="12">
        <f t="shared" si="7"/>
        <v>7.2020327475167401E-2</v>
      </c>
      <c r="E236" s="12">
        <f t="shared" si="8"/>
        <v>2.0284239157358441E-2</v>
      </c>
      <c r="F236" s="13">
        <v>1.8985684036525452E-2</v>
      </c>
      <c r="G236" s="13">
        <v>-2.7970313104047628E-3</v>
      </c>
      <c r="H236" s="14">
        <v>9.1006011511692853E-2</v>
      </c>
      <c r="I236" s="14">
        <v>1.7487207846953678E-2</v>
      </c>
      <c r="J236" s="14">
        <v>-1.3095210289261194E-3</v>
      </c>
      <c r="K236" s="14">
        <v>-9.2703910032976289E-3</v>
      </c>
      <c r="L236" s="14">
        <v>1.4682291422033034E-2</v>
      </c>
      <c r="M236" s="14">
        <v>4.6514022127843724E-3</v>
      </c>
      <c r="N236" s="14">
        <v>1.169948692402234E-2</v>
      </c>
      <c r="O236" s="14">
        <v>-8.6979076141469047E-4</v>
      </c>
      <c r="P236" s="14">
        <v>1.630631240096081E-2</v>
      </c>
      <c r="Q236" s="14">
        <v>1.1647284302916505E-2</v>
      </c>
      <c r="R236" s="14">
        <v>1.2759801313412478E-2</v>
      </c>
      <c r="S236" s="14">
        <v>7.3892998377527164E-3</v>
      </c>
      <c r="T236" s="14">
        <v>-2.7716421668095959E-2</v>
      </c>
      <c r="U236" s="14">
        <v>-2.7099887438779002E-2</v>
      </c>
      <c r="V236" s="6"/>
      <c r="W236" s="6"/>
      <c r="X236" s="6"/>
      <c r="Y236" s="8"/>
      <c r="Z236" s="44"/>
      <c r="AA236" s="44"/>
      <c r="AB236" s="44"/>
      <c r="AC236" s="44"/>
      <c r="AD236" s="44"/>
      <c r="AE236" s="44"/>
      <c r="AF236" s="44"/>
    </row>
    <row r="237" spans="1:32">
      <c r="A237" s="10">
        <v>43312</v>
      </c>
      <c r="B237" s="11" cm="1">
        <f t="array" ref="B237">INDEX(APT_DATA, ROW(B237)-13, 2*$A$12-1)</f>
        <v>8.7432270841414583E-2</v>
      </c>
      <c r="C237" s="11" cm="1">
        <f t="array" ref="C237">INDEX(APT_DATA, ROW(C237)-13, 2*$A$12)</f>
        <v>1.4245437255353322E-2</v>
      </c>
      <c r="D237" s="12">
        <f t="shared" si="7"/>
        <v>7.0887910284934907E-2</v>
      </c>
      <c r="E237" s="12">
        <f t="shared" si="8"/>
        <v>1.904621427892772E-2</v>
      </c>
      <c r="F237" s="13">
        <v>1.6544360556479676E-2</v>
      </c>
      <c r="G237" s="13">
        <v>-4.8007770235743985E-3</v>
      </c>
      <c r="H237" s="14">
        <v>8.7432270841414583E-2</v>
      </c>
      <c r="I237" s="14">
        <v>1.4245437255353322E-2</v>
      </c>
      <c r="J237" s="14">
        <v>-6.7951214706338803E-3</v>
      </c>
      <c r="K237" s="14">
        <v>-1.0761251326106169E-2</v>
      </c>
      <c r="L237" s="14">
        <v>1.6924056918387054E-2</v>
      </c>
      <c r="M237" s="14">
        <v>5.3649884768618428E-3</v>
      </c>
      <c r="N237" s="14">
        <v>7.2634408494460789E-3</v>
      </c>
      <c r="O237" s="14">
        <v>-2.7839330887806657E-3</v>
      </c>
      <c r="P237" s="14">
        <v>2.1137433435209685E-2</v>
      </c>
      <c r="Q237" s="14">
        <v>1.3141967118102782E-2</v>
      </c>
      <c r="R237" s="14">
        <v>1.2784231285279724E-2</v>
      </c>
      <c r="S237" s="14">
        <v>8.0734404386957337E-3</v>
      </c>
      <c r="T237" s="14">
        <v>-3.2372273242595284E-2</v>
      </c>
      <c r="U237" s="14">
        <v>-3.2700585884459454E-2</v>
      </c>
      <c r="V237" s="6"/>
      <c r="W237" s="6"/>
      <c r="X237" s="6"/>
      <c r="Y237" s="8"/>
      <c r="Z237" s="44"/>
      <c r="AA237" s="44"/>
      <c r="AB237" s="44"/>
      <c r="AC237" s="44"/>
      <c r="AD237" s="44"/>
      <c r="AE237" s="44"/>
      <c r="AF237" s="44"/>
    </row>
    <row r="238" spans="1:32">
      <c r="A238" s="10">
        <v>43343</v>
      </c>
      <c r="B238" s="11" cm="1">
        <f t="array" ref="B238">INDEX(APT_DATA, ROW(B238)-13, 2*$A$12-1)</f>
        <v>8.8693091840770677E-2</v>
      </c>
      <c r="C238" s="11" cm="1">
        <f t="array" ref="C238">INDEX(APT_DATA, ROW(C238)-13, 2*$A$12)</f>
        <v>1.2437963637625282E-2</v>
      </c>
      <c r="D238" s="12">
        <f t="shared" si="7"/>
        <v>7.2697628187985419E-2</v>
      </c>
      <c r="E238" s="12">
        <f t="shared" si="8"/>
        <v>1.8191323096806711E-2</v>
      </c>
      <c r="F238" s="13">
        <v>1.5995463652785258E-2</v>
      </c>
      <c r="G238" s="13">
        <v>-5.7533594591814285E-3</v>
      </c>
      <c r="H238" s="14">
        <v>8.8693091840770677E-2</v>
      </c>
      <c r="I238" s="14">
        <v>1.2437963637625282E-2</v>
      </c>
      <c r="J238" s="14">
        <v>-1.1910654782555707E-2</v>
      </c>
      <c r="K238" s="14">
        <v>-1.1099920879091063E-2</v>
      </c>
      <c r="L238" s="14">
        <v>1.7082145036330543E-2</v>
      </c>
      <c r="M238" s="14">
        <v>5.1552411967537015E-3</v>
      </c>
      <c r="N238" s="14">
        <v>3.9525883495723502E-3</v>
      </c>
      <c r="O238" s="14">
        <v>-4.8432415744655843E-3</v>
      </c>
      <c r="P238" s="14">
        <v>2.5517140584178977E-2</v>
      </c>
      <c r="Q238" s="14">
        <v>1.4055822796362749E-2</v>
      </c>
      <c r="R238" s="14">
        <v>1.1048067328724764E-2</v>
      </c>
      <c r="S238" s="14">
        <v>7.5886244524419055E-3</v>
      </c>
      <c r="T238" s="14">
        <v>-3.353305833467668E-2</v>
      </c>
      <c r="U238" s="14">
        <v>-3.445127615059973E-2</v>
      </c>
      <c r="V238" s="6"/>
      <c r="W238" s="6"/>
      <c r="X238" s="6"/>
      <c r="Y238" s="8"/>
      <c r="Z238" s="44"/>
      <c r="AA238" s="44"/>
      <c r="AB238" s="44"/>
      <c r="AC238" s="44"/>
      <c r="AD238" s="44"/>
      <c r="AE238" s="44"/>
      <c r="AF238" s="44"/>
    </row>
    <row r="239" spans="1:32">
      <c r="A239" s="10">
        <v>43373</v>
      </c>
      <c r="B239" s="11" cm="1">
        <f t="array" ref="B239">INDEX(APT_DATA, ROW(B239)-13, 2*$A$12-1)</f>
        <v>0.12875768442388047</v>
      </c>
      <c r="C239" s="11" cm="1">
        <f t="array" ref="C239">INDEX(APT_DATA, ROW(C239)-13, 2*$A$12)</f>
        <v>1.6812884081194968E-2</v>
      </c>
      <c r="D239" s="12">
        <f t="shared" si="7"/>
        <v>0.10231076297926389</v>
      </c>
      <c r="E239" s="12">
        <f t="shared" si="8"/>
        <v>2.1961343616281326E-2</v>
      </c>
      <c r="F239" s="13">
        <v>2.6446921444616578E-2</v>
      </c>
      <c r="G239" s="13">
        <v>-5.1484595350863582E-3</v>
      </c>
      <c r="H239" s="14">
        <v>0.12875768442388047</v>
      </c>
      <c r="I239" s="14">
        <v>1.6812884081194968E-2</v>
      </c>
      <c r="J239" s="14">
        <v>-1.3486536330389987E-2</v>
      </c>
      <c r="K239" s="14">
        <v>-1.1421498120552154E-2</v>
      </c>
      <c r="L239" s="14">
        <v>1.9810476760288243E-2</v>
      </c>
      <c r="M239" s="14">
        <v>5.2750370447915973E-3</v>
      </c>
      <c r="N239" s="14">
        <v>3.1255977555053605E-3</v>
      </c>
      <c r="O239" s="14">
        <v>-5.5789439463674872E-3</v>
      </c>
      <c r="P239" s="14">
        <v>3.2903318176704222E-2</v>
      </c>
      <c r="Q239" s="14">
        <v>1.6985067086373595E-2</v>
      </c>
      <c r="R239" s="14">
        <v>1.295469819737316E-2</v>
      </c>
      <c r="S239" s="14">
        <v>7.5214157882166344E-3</v>
      </c>
      <c r="T239" s="14">
        <v>-3.4384496638317108E-2</v>
      </c>
      <c r="U239" s="14">
        <v>-3.821784486531643E-2</v>
      </c>
      <c r="V239" s="6"/>
      <c r="W239" s="6"/>
      <c r="X239" s="6"/>
      <c r="Y239" s="8"/>
      <c r="Z239" s="44"/>
      <c r="AA239" s="44"/>
      <c r="AB239" s="44"/>
      <c r="AC239" s="44"/>
      <c r="AD239" s="44"/>
      <c r="AE239" s="44"/>
      <c r="AF239" s="44"/>
    </row>
    <row r="240" spans="1:32">
      <c r="A240" s="10">
        <v>43404</v>
      </c>
      <c r="B240" s="11" cm="1">
        <f t="array" ref="B240">INDEX(APT_DATA, ROW(B240)-13, 2*$A$12-1)</f>
        <v>0.14440323466544291</v>
      </c>
      <c r="C240" s="11" cm="1">
        <f t="array" ref="C240">INDEX(APT_DATA, ROW(C240)-13, 2*$A$12)</f>
        <v>1.9776936912647702E-2</v>
      </c>
      <c r="D240" s="12">
        <f t="shared" si="7"/>
        <v>0.11268396896215327</v>
      </c>
      <c r="E240" s="12">
        <f t="shared" si="8"/>
        <v>2.4605084936750066E-2</v>
      </c>
      <c r="F240" s="13">
        <v>3.1719265703289645E-2</v>
      </c>
      <c r="G240" s="13">
        <v>-4.8281480241023633E-3</v>
      </c>
      <c r="H240" s="14">
        <v>0.14440323466544291</v>
      </c>
      <c r="I240" s="14">
        <v>1.9776936912647702E-2</v>
      </c>
      <c r="J240" s="14">
        <v>-1.665133673185526E-2</v>
      </c>
      <c r="K240" s="14">
        <v>-1.2590961964314196E-2</v>
      </c>
      <c r="L240" s="14">
        <v>2.1293763756146555E-2</v>
      </c>
      <c r="M240" s="14">
        <v>5.7766550667046612E-3</v>
      </c>
      <c r="N240" s="14">
        <v>2.8269801446827447E-3</v>
      </c>
      <c r="O240" s="14">
        <v>-5.1913179790656905E-3</v>
      </c>
      <c r="P240" s="14">
        <v>4.2568920861264514E-2</v>
      </c>
      <c r="Q240" s="14">
        <v>1.8645607542903786E-2</v>
      </c>
      <c r="R240" s="14">
        <v>1.7356559440228292E-2</v>
      </c>
      <c r="S240" s="14">
        <v>8.8913019015119943E-3</v>
      </c>
      <c r="T240" s="14">
        <v>-3.8920593054838637E-2</v>
      </c>
      <c r="U240" s="14">
        <v>-4.1482898526443601E-2</v>
      </c>
      <c r="V240" s="6"/>
      <c r="W240" s="6"/>
      <c r="X240" s="6"/>
      <c r="Y240" s="8"/>
      <c r="Z240" s="44"/>
      <c r="AA240" s="44"/>
      <c r="AB240" s="44"/>
      <c r="AC240" s="44"/>
      <c r="AD240" s="44"/>
      <c r="AE240" s="44"/>
      <c r="AF240" s="44"/>
    </row>
    <row r="241" spans="1:32">
      <c r="A241" s="10">
        <v>43434</v>
      </c>
      <c r="B241" s="11" cm="1">
        <f t="array" ref="B241">INDEX(APT_DATA, ROW(B241)-13, 2*$A$12-1)</f>
        <v>0.14184823036296135</v>
      </c>
      <c r="C241" s="11" cm="1">
        <f t="array" ref="C241">INDEX(APT_DATA, ROW(C241)-13, 2*$A$12)</f>
        <v>1.8902636762615277E-2</v>
      </c>
      <c r="D241" s="12">
        <f t="shared" si="7"/>
        <v>0.11040242267825295</v>
      </c>
      <c r="E241" s="12">
        <f t="shared" si="8"/>
        <v>2.3750642457604942E-2</v>
      </c>
      <c r="F241" s="13">
        <v>3.1445807684708393E-2</v>
      </c>
      <c r="G241" s="13">
        <v>-4.8480056949896655E-3</v>
      </c>
      <c r="H241" s="14">
        <v>0.14184823036296135</v>
      </c>
      <c r="I241" s="14">
        <v>1.8902636762615277E-2</v>
      </c>
      <c r="J241" s="14">
        <v>-1.9920909645098628E-2</v>
      </c>
      <c r="K241" s="14">
        <v>-1.260323605015401E-2</v>
      </c>
      <c r="L241" s="14">
        <v>2.2447312554162657E-2</v>
      </c>
      <c r="M241" s="14">
        <v>7.8996026999422764E-3</v>
      </c>
      <c r="N241" s="14">
        <v>2.9169373035651258E-3</v>
      </c>
      <c r="O241" s="14">
        <v>-5.3069550145015132E-3</v>
      </c>
      <c r="P241" s="14">
        <v>4.831056924091448E-2</v>
      </c>
      <c r="Q241" s="14">
        <v>2.0396644053701118E-2</v>
      </c>
      <c r="R241" s="14">
        <v>2.2163212378120578E-2</v>
      </c>
      <c r="S241" s="14">
        <v>9.6866984567103298E-3</v>
      </c>
      <c r="T241" s="14">
        <v>-4.3526350535238123E-2</v>
      </c>
      <c r="U241" s="14">
        <v>-4.2571480614165158E-2</v>
      </c>
      <c r="V241" s="6"/>
      <c r="W241" s="6"/>
      <c r="X241" s="6"/>
      <c r="Y241" s="8"/>
      <c r="Z241" s="44"/>
      <c r="AA241" s="44"/>
      <c r="AB241" s="44"/>
      <c r="AC241" s="44"/>
      <c r="AD241" s="44"/>
      <c r="AE241" s="44"/>
      <c r="AF241" s="44"/>
    </row>
    <row r="242" spans="1:32">
      <c r="A242" s="10">
        <v>43465</v>
      </c>
      <c r="B242" s="11" cm="1">
        <f t="array" ref="B242">INDEX(APT_DATA, ROW(B242)-13, 2*$A$12-1)</f>
        <v>0.13558418462223165</v>
      </c>
      <c r="C242" s="11" cm="1">
        <f t="array" ref="C242">INDEX(APT_DATA, ROW(C242)-13, 2*$A$12)</f>
        <v>1.6185737366501529E-2</v>
      </c>
      <c r="D242" s="12">
        <f t="shared" si="7"/>
        <v>0.1053915289561187</v>
      </c>
      <c r="E242" s="12">
        <f t="shared" si="8"/>
        <v>2.1802923782981654E-2</v>
      </c>
      <c r="F242" s="13">
        <v>3.0192655666112955E-2</v>
      </c>
      <c r="G242" s="13">
        <v>-5.6171864164801244E-3</v>
      </c>
      <c r="H242" s="14">
        <v>0.13558418462223165</v>
      </c>
      <c r="I242" s="14">
        <v>1.6185737366501529E-2</v>
      </c>
      <c r="J242" s="14">
        <v>-2.0256795851752885E-2</v>
      </c>
      <c r="K242" s="14">
        <v>-1.2201087215866546E-2</v>
      </c>
      <c r="L242" s="14">
        <v>2.3232337780267009E-2</v>
      </c>
      <c r="M242" s="14">
        <v>8.398402532004301E-3</v>
      </c>
      <c r="N242" s="14">
        <v>2.4434008426597043E-3</v>
      </c>
      <c r="O242" s="14">
        <v>-4.9207574910499208E-3</v>
      </c>
      <c r="P242" s="14">
        <v>5.366612151515926E-2</v>
      </c>
      <c r="Q242" s="14">
        <v>2.1599023658340766E-2</v>
      </c>
      <c r="R242" s="14">
        <v>2.2986504088775339E-2</v>
      </c>
      <c r="S242" s="14">
        <v>9.1305466413251768E-3</v>
      </c>
      <c r="T242" s="14">
        <v>-4.482607605322686E-2</v>
      </c>
      <c r="U242" s="14">
        <v>-4.6539294326913394E-2</v>
      </c>
      <c r="V242" s="6"/>
      <c r="W242" s="6"/>
      <c r="X242" s="6"/>
      <c r="Y242" s="8"/>
      <c r="Z242" s="44"/>
      <c r="AA242" s="44"/>
      <c r="AB242" s="44"/>
      <c r="AC242" s="44"/>
      <c r="AD242" s="44"/>
      <c r="AE242" s="44"/>
      <c r="AF242" s="44"/>
    </row>
    <row r="243" spans="1:32">
      <c r="A243" s="10">
        <v>43496</v>
      </c>
      <c r="B243" s="11" cm="1">
        <f t="array" ref="B243">INDEX(APT_DATA, ROW(B243)-13, 2*$A$12-1)</f>
        <v>0.1228162851597121</v>
      </c>
      <c r="C243" s="11" cm="1">
        <f t="array" ref="C243">INDEX(APT_DATA, ROW(C243)-13, 2*$A$12)</f>
        <v>1.3306916954222148E-2</v>
      </c>
      <c r="D243" s="12">
        <f t="shared" si="7"/>
        <v>9.505402756543968E-2</v>
      </c>
      <c r="E243" s="12">
        <f t="shared" si="8"/>
        <v>1.9339449007103826E-2</v>
      </c>
      <c r="F243" s="13">
        <v>2.7762257594272421E-2</v>
      </c>
      <c r="G243" s="13">
        <v>-6.0325320528816784E-3</v>
      </c>
      <c r="H243" s="14">
        <v>0.1228162851597121</v>
      </c>
      <c r="I243" s="14">
        <v>1.3306916954222148E-2</v>
      </c>
      <c r="J243" s="14">
        <v>-1.944908036043147E-2</v>
      </c>
      <c r="K243" s="14">
        <v>-1.1594963009631032E-2</v>
      </c>
      <c r="L243" s="14">
        <v>2.3020438909028718E-2</v>
      </c>
      <c r="M243" s="14">
        <v>8.4117221276081011E-3</v>
      </c>
      <c r="N243" s="14">
        <v>2.228088143972462E-3</v>
      </c>
      <c r="O243" s="14">
        <v>-3.476897489918862E-3</v>
      </c>
      <c r="P243" s="14">
        <v>5.3141772597900427E-2</v>
      </c>
      <c r="Q243" s="14">
        <v>2.0621030241332328E-2</v>
      </c>
      <c r="R243" s="14">
        <v>2.2066535949655242E-2</v>
      </c>
      <c r="S243" s="14">
        <v>7.7552463534509286E-3</v>
      </c>
      <c r="T243" s="14">
        <v>-4.6082234851929194E-2</v>
      </c>
      <c r="U243" s="14">
        <v>-4.7040242361347184E-2</v>
      </c>
      <c r="V243" s="6"/>
      <c r="W243" s="6"/>
      <c r="X243" s="6"/>
      <c r="Y243" s="8"/>
      <c r="Z243" s="44"/>
      <c r="AA243" s="44"/>
      <c r="AB243" s="44"/>
      <c r="AC243" s="44"/>
      <c r="AD243" s="44"/>
      <c r="AE243" s="44"/>
      <c r="AF243" s="44"/>
    </row>
    <row r="244" spans="1:32">
      <c r="A244" s="10">
        <v>43524</v>
      </c>
      <c r="B244" s="11" cm="1">
        <f t="array" ref="B244">INDEX(APT_DATA, ROW(B244)-13, 2*$A$12-1)</f>
        <v>0.11083395602944601</v>
      </c>
      <c r="C244" s="11" cm="1">
        <f t="array" ref="C244">INDEX(APT_DATA, ROW(C244)-13, 2*$A$12)</f>
        <v>8.641551292551064E-3</v>
      </c>
      <c r="D244" s="12">
        <f t="shared" si="7"/>
        <v>8.6336495510934919E-2</v>
      </c>
      <c r="E244" s="12">
        <f t="shared" si="8"/>
        <v>1.6872374387747135E-2</v>
      </c>
      <c r="F244" s="13">
        <v>2.4497460518511094E-2</v>
      </c>
      <c r="G244" s="13">
        <v>-8.2308230951960715E-3</v>
      </c>
      <c r="H244" s="14">
        <v>0.11083395602944601</v>
      </c>
      <c r="I244" s="14">
        <v>8.641551292551064E-3</v>
      </c>
      <c r="J244" s="14">
        <v>-1.9899045451575281E-2</v>
      </c>
      <c r="K244" s="14">
        <v>-1.1560494525219012E-2</v>
      </c>
      <c r="L244" s="14">
        <v>2.3132214091792669E-2</v>
      </c>
      <c r="M244" s="14">
        <v>7.9569567565167532E-3</v>
      </c>
      <c r="N244" s="14">
        <v>2.1325790026509583E-3</v>
      </c>
      <c r="O244" s="14">
        <v>-2.9188097059128504E-3</v>
      </c>
      <c r="P244" s="14">
        <v>5.4634525612892615E-2</v>
      </c>
      <c r="Q244" s="14">
        <v>2.1004006731722091E-2</v>
      </c>
      <c r="R244" s="14">
        <v>2.418225746099667E-2</v>
      </c>
      <c r="S244" s="14">
        <v>7.5738282788586631E-3</v>
      </c>
      <c r="T244" s="14">
        <v>-5.3850963572462107E-2</v>
      </c>
      <c r="U244" s="14">
        <v>-5.4838112835948416E-2</v>
      </c>
      <c r="V244" s="6"/>
      <c r="W244" s="6"/>
      <c r="X244" s="6"/>
      <c r="Y244" s="8"/>
      <c r="Z244" s="44"/>
      <c r="AA244" s="44"/>
      <c r="AB244" s="44"/>
      <c r="AC244" s="44"/>
      <c r="AD244" s="44"/>
      <c r="AE244" s="44"/>
      <c r="AF244" s="44"/>
    </row>
    <row r="245" spans="1:32">
      <c r="A245" s="10">
        <v>43555</v>
      </c>
      <c r="B245" s="11" cm="1">
        <f t="array" ref="B245">INDEX(APT_DATA, ROW(B245)-13, 2*$A$12-1)</f>
        <v>9.5220272843877574E-2</v>
      </c>
      <c r="C245" s="11" cm="1">
        <f t="array" ref="C245">INDEX(APT_DATA, ROW(C245)-13, 2*$A$12)</f>
        <v>4.6127368223971565E-3</v>
      </c>
      <c r="D245" s="12">
        <f t="shared" si="7"/>
        <v>7.5481602122161817E-2</v>
      </c>
      <c r="E245" s="12">
        <f t="shared" si="8"/>
        <v>1.4893260890511573E-2</v>
      </c>
      <c r="F245" s="13">
        <v>1.9738670721715756E-2</v>
      </c>
      <c r="G245" s="13">
        <v>-1.0280524068114416E-2</v>
      </c>
      <c r="H245" s="14">
        <v>9.5220272843877574E-2</v>
      </c>
      <c r="I245" s="14">
        <v>4.6127368223971565E-3</v>
      </c>
      <c r="J245" s="14">
        <v>-1.9837885241891118E-2</v>
      </c>
      <c r="K245" s="14">
        <v>-1.1772125543885514E-2</v>
      </c>
      <c r="L245" s="14">
        <v>2.2819704513704409E-2</v>
      </c>
      <c r="M245" s="14">
        <v>7.7332223511974441E-3</v>
      </c>
      <c r="N245" s="14">
        <v>1.4549862990016482E-3</v>
      </c>
      <c r="O245" s="14">
        <v>-3.5714098717807286E-3</v>
      </c>
      <c r="P245" s="14">
        <v>5.4670615456843485E-2</v>
      </c>
      <c r="Q245" s="14">
        <v>1.979355556437512E-2</v>
      </c>
      <c r="R245" s="14">
        <v>2.5646309351138541E-2</v>
      </c>
      <c r="S245" s="14">
        <v>8.4991541722034825E-3</v>
      </c>
      <c r="T245" s="14">
        <v>-6.0863559296016168E-2</v>
      </c>
      <c r="U245" s="14">
        <v>-6.3692738360040635E-2</v>
      </c>
      <c r="V245" s="6"/>
      <c r="W245" s="6"/>
      <c r="X245" s="6"/>
      <c r="Y245" s="8"/>
      <c r="Z245" s="44"/>
      <c r="AA245" s="44"/>
      <c r="AB245" s="44"/>
      <c r="AC245" s="44"/>
      <c r="AD245" s="44"/>
      <c r="AE245" s="44"/>
      <c r="AF245" s="44"/>
    </row>
    <row r="246" spans="1:32">
      <c r="A246" s="10">
        <v>43585</v>
      </c>
      <c r="B246" s="11" cm="1">
        <f t="array" ref="B246">INDEX(APT_DATA, ROW(B246)-13, 2*$A$12-1)</f>
        <v>8.4833046448300697E-2</v>
      </c>
      <c r="C246" s="11" cm="1">
        <f t="array" ref="C246">INDEX(APT_DATA, ROW(C246)-13, 2*$A$12)</f>
        <v>3.0452273632239901E-3</v>
      </c>
      <c r="D246" s="12">
        <f t="shared" si="7"/>
        <v>6.8938556333714596E-2</v>
      </c>
      <c r="E246" s="12">
        <f t="shared" si="8"/>
        <v>1.4934427868700584E-2</v>
      </c>
      <c r="F246" s="13">
        <v>1.5894490114586102E-2</v>
      </c>
      <c r="G246" s="13">
        <v>-1.1889200505476594E-2</v>
      </c>
      <c r="H246" s="14">
        <v>8.4833046448300697E-2</v>
      </c>
      <c r="I246" s="14">
        <v>3.0452273632239901E-3</v>
      </c>
      <c r="J246" s="14">
        <v>-2.2725111494554251E-2</v>
      </c>
      <c r="K246" s="14">
        <v>-1.3152293184595432E-2</v>
      </c>
      <c r="L246" s="14">
        <v>1.9693760385892878E-2</v>
      </c>
      <c r="M246" s="14">
        <v>7.706152569657565E-3</v>
      </c>
      <c r="N246" s="14">
        <v>5.3839275307465684E-4</v>
      </c>
      <c r="O246" s="14">
        <v>-4.899092540831651E-3</v>
      </c>
      <c r="P246" s="14">
        <v>5.262009968579795E-2</v>
      </c>
      <c r="Q246" s="14">
        <v>1.8144347245320214E-2</v>
      </c>
      <c r="R246" s="14">
        <v>2.7330611425036677E-2</v>
      </c>
      <c r="S246" s="14">
        <v>9.5511681745152899E-3</v>
      </c>
      <c r="T246" s="14">
        <v>-6.5876510642592812E-2</v>
      </c>
      <c r="U246" s="14">
        <v>-6.8796481561259837E-2</v>
      </c>
      <c r="V246" s="6"/>
      <c r="W246" s="6"/>
      <c r="X246" s="6"/>
      <c r="Y246" s="8"/>
      <c r="Z246" s="44"/>
      <c r="AA246" s="44"/>
      <c r="AB246" s="44"/>
      <c r="AC246" s="44"/>
      <c r="AD246" s="44"/>
      <c r="AE246" s="44"/>
      <c r="AF246" s="44"/>
    </row>
    <row r="247" spans="1:32">
      <c r="A247" s="10">
        <v>43616</v>
      </c>
      <c r="B247" s="11" cm="1">
        <f t="array" ref="B247">INDEX(APT_DATA, ROW(B247)-13, 2*$A$12-1)</f>
        <v>7.9872286843456264E-2</v>
      </c>
      <c r="C247" s="11" cm="1">
        <f t="array" ref="C247">INDEX(APT_DATA, ROW(C247)-13, 2*$A$12)</f>
        <v>2.7571908907426668E-3</v>
      </c>
      <c r="D247" s="12">
        <f t="shared" si="7"/>
        <v>6.5917225373351318E-2</v>
      </c>
      <c r="E247" s="12">
        <f t="shared" si="8"/>
        <v>1.4962378701157797E-2</v>
      </c>
      <c r="F247" s="13">
        <v>1.3955061470104946E-2</v>
      </c>
      <c r="G247" s="13">
        <v>-1.220518781041513E-2</v>
      </c>
      <c r="H247" s="14">
        <v>7.9872286843456264E-2</v>
      </c>
      <c r="I247" s="14">
        <v>2.7571908907426668E-3</v>
      </c>
      <c r="J247" s="14">
        <v>-2.3498761671507884E-2</v>
      </c>
      <c r="K247" s="14">
        <v>-1.3425990458626136E-2</v>
      </c>
      <c r="L247" s="14">
        <v>1.8190712705582035E-2</v>
      </c>
      <c r="M247" s="14">
        <v>7.4093675635218403E-3</v>
      </c>
      <c r="N247" s="14">
        <v>-8.0969388553309152E-4</v>
      </c>
      <c r="O247" s="14">
        <v>-4.8713838441638568E-3</v>
      </c>
      <c r="P247" s="14">
        <v>4.9868727386011447E-2</v>
      </c>
      <c r="Q247" s="14">
        <v>1.6268987303535321E-2</v>
      </c>
      <c r="R247" s="14">
        <v>2.9281513542765758E-2</v>
      </c>
      <c r="S247" s="14">
        <v>9.7249497440150545E-3</v>
      </c>
      <c r="T247" s="14">
        <v>-6.6712307236348134E-2</v>
      </c>
      <c r="U247" s="14">
        <v>-7.0433215284855022E-2</v>
      </c>
      <c r="V247" s="6"/>
      <c r="W247" s="6"/>
      <c r="X247" s="6"/>
      <c r="Y247" s="8"/>
      <c r="Z247" s="44"/>
      <c r="AA247" s="44"/>
      <c r="AB247" s="44"/>
      <c r="AC247" s="44"/>
      <c r="AD247" s="44"/>
      <c r="AE247" s="44"/>
      <c r="AF247" s="44"/>
    </row>
    <row r="248" spans="1:32">
      <c r="A248" s="10">
        <v>43646</v>
      </c>
      <c r="B248" s="11" cm="1">
        <f t="array" ref="B248">INDEX(APT_DATA, ROW(B248)-13, 2*$A$12-1)</f>
        <v>7.4866904054427197E-2</v>
      </c>
      <c r="C248" s="11" cm="1">
        <f t="array" ref="C248">INDEX(APT_DATA, ROW(C248)-13, 2*$A$12)</f>
        <v>2.3693824155075482E-3</v>
      </c>
      <c r="D248" s="12">
        <f t="shared" si="7"/>
        <v>6.3489432721142602E-2</v>
      </c>
      <c r="E248" s="12">
        <f t="shared" si="8"/>
        <v>1.5034285648524826E-2</v>
      </c>
      <c r="F248" s="13">
        <v>1.1377471333284594E-2</v>
      </c>
      <c r="G248" s="13">
        <v>-1.2664903233017277E-2</v>
      </c>
      <c r="H248" s="14">
        <v>7.4866904054427197E-2</v>
      </c>
      <c r="I248" s="14">
        <v>2.3693824155075482E-3</v>
      </c>
      <c r="J248" s="14">
        <v>-2.5997003877938796E-2</v>
      </c>
      <c r="K248" s="14">
        <v>-1.3507147682716769E-2</v>
      </c>
      <c r="L248" s="14">
        <v>1.6752280805197195E-2</v>
      </c>
      <c r="M248" s="14">
        <v>6.6438706508560319E-3</v>
      </c>
      <c r="N248" s="14">
        <v>-2.1567825322912348E-3</v>
      </c>
      <c r="O248" s="14">
        <v>-6.170061556394324E-3</v>
      </c>
      <c r="P248" s="14">
        <v>4.7853457796297905E-2</v>
      </c>
      <c r="Q248" s="14">
        <v>1.4917795316348847E-2</v>
      </c>
      <c r="R248" s="14">
        <v>3.0045275353995482E-2</v>
      </c>
      <c r="S248" s="14">
        <v>9.9776886344877802E-3</v>
      </c>
      <c r="T248" s="14">
        <v>-6.8964054080823844E-2</v>
      </c>
      <c r="U248" s="14">
        <v>-7.1317395534851058E-2</v>
      </c>
      <c r="V248" s="6"/>
      <c r="W248" s="6"/>
      <c r="X248" s="6"/>
      <c r="Y248" s="8"/>
      <c r="Z248" s="44"/>
      <c r="AA248" s="44"/>
      <c r="AB248" s="44"/>
      <c r="AC248" s="44"/>
      <c r="AD248" s="44"/>
      <c r="AE248" s="44"/>
      <c r="AF248" s="44"/>
    </row>
    <row r="249" spans="1:32">
      <c r="A249" s="10">
        <v>43677</v>
      </c>
      <c r="B249" s="11" cm="1">
        <f t="array" ref="B249">INDEX(APT_DATA, ROW(B249)-13, 2*$A$12-1)</f>
        <v>7.3169548714917765E-2</v>
      </c>
      <c r="C249" s="11" cm="1">
        <f t="array" ref="C249">INDEX(APT_DATA, ROW(C249)-13, 2*$A$12)</f>
        <v>2.3301874949117618E-3</v>
      </c>
      <c r="D249" s="12">
        <f t="shared" si="7"/>
        <v>6.2890686859314204E-2</v>
      </c>
      <c r="E249" s="12">
        <f t="shared" si="8"/>
        <v>1.4779142089783259E-2</v>
      </c>
      <c r="F249" s="13">
        <v>1.027886185560356E-2</v>
      </c>
      <c r="G249" s="13">
        <v>-1.2448954594871497E-2</v>
      </c>
      <c r="H249" s="14">
        <v>7.3169548714917765E-2</v>
      </c>
      <c r="I249" s="14">
        <v>2.3301874949117618E-3</v>
      </c>
      <c r="J249" s="14">
        <v>-2.6579662202321219E-2</v>
      </c>
      <c r="K249" s="14">
        <v>-1.3837629280866404E-2</v>
      </c>
      <c r="L249" s="14">
        <v>1.5227301291062867E-2</v>
      </c>
      <c r="M249" s="14">
        <v>7.9169727159373871E-3</v>
      </c>
      <c r="N249" s="14">
        <v>-1.9506203810343292E-3</v>
      </c>
      <c r="O249" s="14">
        <v>-7.0701948354275901E-3</v>
      </c>
      <c r="P249" s="14">
        <v>4.2078531084875914E-2</v>
      </c>
      <c r="Q249" s="14">
        <v>1.2936176781288999E-2</v>
      </c>
      <c r="R249" s="14">
        <v>3.2565766271442476E-2</v>
      </c>
      <c r="S249" s="14">
        <v>1.0986382273961759E-2</v>
      </c>
      <c r="T249" s="14">
        <v>-6.7689988442848903E-2</v>
      </c>
      <c r="U249" s="14">
        <v>-7.0356801683856052E-2</v>
      </c>
      <c r="V249" s="6"/>
      <c r="W249" s="6"/>
      <c r="X249" s="6"/>
      <c r="Y249" s="8"/>
      <c r="Z249" s="44"/>
      <c r="AA249" s="44"/>
      <c r="AB249" s="44"/>
      <c r="AC249" s="44"/>
      <c r="AD249" s="44"/>
      <c r="AE249" s="44"/>
      <c r="AF249" s="44"/>
    </row>
    <row r="250" spans="1:32">
      <c r="A250" s="10">
        <v>43708</v>
      </c>
      <c r="B250" s="11" cm="1">
        <f t="array" ref="B250">INDEX(APT_DATA, ROW(B250)-13, 2*$A$12-1)</f>
        <v>6.5055351567053998E-2</v>
      </c>
      <c r="C250" s="11" cm="1">
        <f t="array" ref="C250">INDEX(APT_DATA, ROW(C250)-13, 2*$A$12)</f>
        <v>1.7466617485384361E-3</v>
      </c>
      <c r="D250" s="12">
        <f t="shared" si="7"/>
        <v>5.7266722308217055E-2</v>
      </c>
      <c r="E250" s="12">
        <f t="shared" si="8"/>
        <v>1.3976381765046342E-2</v>
      </c>
      <c r="F250" s="13">
        <v>7.7886292588369432E-3</v>
      </c>
      <c r="G250" s="13">
        <v>-1.2229720016507906E-2</v>
      </c>
      <c r="H250" s="14">
        <v>6.5055351567053998E-2</v>
      </c>
      <c r="I250" s="14">
        <v>1.7466617485384361E-3</v>
      </c>
      <c r="J250" s="14">
        <v>-2.7680799167152936E-2</v>
      </c>
      <c r="K250" s="14">
        <v>-1.3802870275944623E-2</v>
      </c>
      <c r="L250" s="14">
        <v>1.4042717356115064E-2</v>
      </c>
      <c r="M250" s="14">
        <v>9.0053554986275763E-3</v>
      </c>
      <c r="N250" s="14">
        <v>-1.9855853742457574E-3</v>
      </c>
      <c r="O250" s="14">
        <v>-6.3436517767146983E-3</v>
      </c>
      <c r="P250" s="14">
        <v>3.6156947129150963E-2</v>
      </c>
      <c r="Q250" s="14">
        <v>1.0816079565408421E-2</v>
      </c>
      <c r="R250" s="14">
        <v>3.5595896852575803E-2</v>
      </c>
      <c r="S250" s="14">
        <v>1.1809547562968481E-2</v>
      </c>
      <c r="T250" s="14">
        <v>-6.6470738881542202E-2</v>
      </c>
      <c r="U250" s="14">
        <v>-6.8974544380074887E-2</v>
      </c>
      <c r="V250" s="6"/>
      <c r="W250" s="6"/>
      <c r="X250" s="6"/>
      <c r="Y250" s="8"/>
      <c r="Z250" s="44"/>
      <c r="AA250" s="44"/>
      <c r="AB250" s="44"/>
      <c r="AC250" s="44"/>
      <c r="AD250" s="44"/>
      <c r="AE250" s="44"/>
      <c r="AF250" s="44"/>
    </row>
    <row r="251" spans="1:32">
      <c r="A251" s="10">
        <v>43738</v>
      </c>
      <c r="B251" s="11" cm="1">
        <f t="array" ref="B251">INDEX(APT_DATA, ROW(B251)-13, 2*$A$12-1)</f>
        <v>3.0310041235031226E-2</v>
      </c>
      <c r="C251" s="11" cm="1">
        <f t="array" ref="C251">INDEX(APT_DATA, ROW(C251)-13, 2*$A$12)</f>
        <v>-2.8603355596553692E-3</v>
      </c>
      <c r="D251" s="12">
        <f t="shared" si="7"/>
        <v>3.306988524319654E-2</v>
      </c>
      <c r="E251" s="12">
        <f t="shared" si="8"/>
        <v>1.0058328621696755E-2</v>
      </c>
      <c r="F251" s="13">
        <v>-2.7598440081653131E-3</v>
      </c>
      <c r="G251" s="13">
        <v>-1.2918664181352124E-2</v>
      </c>
      <c r="H251" s="14">
        <v>3.0310041235031226E-2</v>
      </c>
      <c r="I251" s="14">
        <v>-2.8603355596553692E-3</v>
      </c>
      <c r="J251" s="14">
        <v>-2.7683145274323584E-2</v>
      </c>
      <c r="K251" s="14">
        <v>-1.4096278252484495E-2</v>
      </c>
      <c r="L251" s="14">
        <v>1.0633539728245989E-2</v>
      </c>
      <c r="M251" s="14">
        <v>9.0779844080761674E-3</v>
      </c>
      <c r="N251" s="14">
        <v>-2.513837341551528E-3</v>
      </c>
      <c r="O251" s="14">
        <v>-5.9541907017094386E-3</v>
      </c>
      <c r="P251" s="14">
        <v>2.7697538957091705E-2</v>
      </c>
      <c r="Q251" s="14">
        <v>6.5764107701318242E-3</v>
      </c>
      <c r="R251" s="14">
        <v>3.9893040598420582E-2</v>
      </c>
      <c r="S251" s="14">
        <v>1.4435394849888539E-2</v>
      </c>
      <c r="T251" s="14">
        <v>-6.6171971892386772E-2</v>
      </c>
      <c r="U251" s="14">
        <v>-6.3137703284964042E-2</v>
      </c>
      <c r="V251" s="6"/>
      <c r="W251" s="6"/>
      <c r="X251" s="6"/>
      <c r="Y251" s="8"/>
      <c r="Z251" s="44"/>
      <c r="AA251" s="44"/>
      <c r="AB251" s="44"/>
      <c r="AC251" s="44"/>
      <c r="AD251" s="44"/>
      <c r="AE251" s="44"/>
      <c r="AF251" s="44"/>
    </row>
    <row r="252" spans="1:32">
      <c r="A252" s="10">
        <v>43769</v>
      </c>
      <c r="B252" s="11" cm="1">
        <f t="array" ref="B252">INDEX(APT_DATA, ROW(B252)-13, 2*$A$12-1)</f>
        <v>1.7565439397228211E-2</v>
      </c>
      <c r="C252" s="11" cm="1">
        <f t="array" ref="C252">INDEX(APT_DATA, ROW(C252)-13, 2*$A$12)</f>
        <v>-5.2412189697659262E-3</v>
      </c>
      <c r="D252" s="12">
        <f t="shared" si="7"/>
        <v>2.5306976774295609E-2</v>
      </c>
      <c r="E252" s="12">
        <f t="shared" si="8"/>
        <v>7.6142032902918322E-3</v>
      </c>
      <c r="F252" s="13">
        <v>-7.7415373770673979E-3</v>
      </c>
      <c r="G252" s="13">
        <v>-1.2855422260057758E-2</v>
      </c>
      <c r="H252" s="14">
        <v>1.7565439397228211E-2</v>
      </c>
      <c r="I252" s="14">
        <v>-5.2412189697659262E-3</v>
      </c>
      <c r="J252" s="14">
        <v>-2.5652468199312661E-2</v>
      </c>
      <c r="K252" s="14">
        <v>-1.3062584953246192E-2</v>
      </c>
      <c r="L252" s="14">
        <v>8.4961166606150051E-3</v>
      </c>
      <c r="M252" s="14">
        <v>1.0068762412878351E-2</v>
      </c>
      <c r="N252" s="14">
        <v>-2.3416069564113906E-3</v>
      </c>
      <c r="O252" s="14">
        <v>-5.8483544598557646E-3</v>
      </c>
      <c r="P252" s="14">
        <v>1.6784195552302039E-2</v>
      </c>
      <c r="Q252" s="14">
        <v>3.3036239731150108E-3</v>
      </c>
      <c r="R252" s="14">
        <v>4.7578953470779117E-2</v>
      </c>
      <c r="S252" s="14">
        <v>1.556965914653774E-2</v>
      </c>
      <c r="T252" s="14">
        <v>-6.0853097935506195E-2</v>
      </c>
      <c r="U252" s="14">
        <v>-5.7564343853332867E-2</v>
      </c>
      <c r="V252" s="6"/>
      <c r="W252" s="6"/>
      <c r="X252" s="6"/>
      <c r="Y252" s="8"/>
      <c r="Z252" s="44"/>
      <c r="AA252" s="44"/>
      <c r="AB252" s="44"/>
      <c r="AC252" s="44"/>
      <c r="AD252" s="44"/>
      <c r="AE252" s="44"/>
      <c r="AF252" s="44"/>
    </row>
    <row r="253" spans="1:32">
      <c r="A253" s="10">
        <v>43799</v>
      </c>
      <c r="B253" s="11" cm="1">
        <f t="array" ref="B253">INDEX(APT_DATA, ROW(B253)-13, 2*$A$12-1)</f>
        <v>1.9264267986688788E-2</v>
      </c>
      <c r="C253" s="11" cm="1">
        <f t="array" ref="C253">INDEX(APT_DATA, ROW(C253)-13, 2*$A$12)</f>
        <v>-4.329337415311163E-3</v>
      </c>
      <c r="D253" s="12">
        <f t="shared" si="7"/>
        <v>2.6588129110767578E-2</v>
      </c>
      <c r="E253" s="12">
        <f t="shared" si="8"/>
        <v>7.4274608515975116E-3</v>
      </c>
      <c r="F253" s="13">
        <v>-7.3238611240787899E-3</v>
      </c>
      <c r="G253" s="13">
        <v>-1.1756798266908675E-2</v>
      </c>
      <c r="H253" s="14">
        <v>1.9264267986688788E-2</v>
      </c>
      <c r="I253" s="14">
        <v>-4.329337415311163E-3</v>
      </c>
      <c r="J253" s="14">
        <v>-2.2202847053968688E-2</v>
      </c>
      <c r="K253" s="14">
        <v>-1.2219861779529495E-2</v>
      </c>
      <c r="L253" s="14">
        <v>7.5114560109117434E-3</v>
      </c>
      <c r="M253" s="14">
        <v>1.0042120418863876E-2</v>
      </c>
      <c r="N253" s="14">
        <v>-2.1747585491292964E-3</v>
      </c>
      <c r="O253" s="14">
        <v>-5.1796685844864854E-3</v>
      </c>
      <c r="P253" s="14">
        <v>9.1409594886764367E-3</v>
      </c>
      <c r="Q253" s="14">
        <v>2.3675160011693563E-4</v>
      </c>
      <c r="R253" s="14">
        <v>4.9881815771357418E-2</v>
      </c>
      <c r="S253" s="14">
        <v>1.6127227854788595E-2</v>
      </c>
      <c r="T253" s="14">
        <v>-5.1769303040519743E-2</v>
      </c>
      <c r="U253" s="14">
        <v>-5.2785832587039616E-2</v>
      </c>
      <c r="V253" s="6"/>
      <c r="W253" s="6"/>
      <c r="X253" s="6"/>
      <c r="Y253" s="8"/>
      <c r="Z253" s="44"/>
      <c r="AA253" s="44"/>
      <c r="AB253" s="44"/>
      <c r="AC253" s="44"/>
      <c r="AD253" s="44"/>
      <c r="AE253" s="44"/>
      <c r="AF253" s="44"/>
    </row>
    <row r="254" spans="1:32">
      <c r="A254" s="10">
        <v>43830</v>
      </c>
      <c r="B254" s="11" cm="1">
        <f t="array" ref="B254">INDEX(APT_DATA, ROW(B254)-13, 2*$A$12-1)</f>
        <v>2.9057230302197201E-2</v>
      </c>
      <c r="C254" s="11" cm="1">
        <f t="array" ref="C254">INDEX(APT_DATA, ROW(C254)-13, 2*$A$12)</f>
        <v>3.94871689811227E-4</v>
      </c>
      <c r="D254" s="12">
        <f t="shared" si="7"/>
        <v>3.2080822317484214E-2</v>
      </c>
      <c r="E254" s="12">
        <f t="shared" si="8"/>
        <v>9.5275640296343944E-3</v>
      </c>
      <c r="F254" s="13">
        <v>-3.0235920152870133E-3</v>
      </c>
      <c r="G254" s="13">
        <v>-9.1326923398231674E-3</v>
      </c>
      <c r="H254" s="14">
        <v>2.9057230302197201E-2</v>
      </c>
      <c r="I254" s="14">
        <v>3.94871689811227E-4</v>
      </c>
      <c r="J254" s="14">
        <v>-1.537220435686748E-2</v>
      </c>
      <c r="K254" s="14">
        <v>-1.1294068265658597E-2</v>
      </c>
      <c r="L254" s="14">
        <v>8.3870336995681694E-3</v>
      </c>
      <c r="M254" s="14">
        <v>1.128849608190885E-2</v>
      </c>
      <c r="N254" s="14">
        <v>-5.5869020120957735E-4</v>
      </c>
      <c r="O254" s="14">
        <v>-2.6273926139128712E-3</v>
      </c>
      <c r="P254" s="14">
        <v>9.6917325609724436E-4</v>
      </c>
      <c r="Q254" s="14">
        <v>-1.3170384915012212E-3</v>
      </c>
      <c r="R254" s="14">
        <v>6.3685541243133859E-2</v>
      </c>
      <c r="S254" s="14">
        <v>1.8426588010105549E-2</v>
      </c>
      <c r="T254" s="14">
        <v>-4.4500717649344157E-2</v>
      </c>
      <c r="U254" s="14">
        <v>-4.3765563780394423E-2</v>
      </c>
      <c r="V254" s="6"/>
      <c r="W254" s="6"/>
      <c r="X254" s="6"/>
      <c r="Y254" s="8"/>
      <c r="Z254" s="44"/>
      <c r="AA254" s="44"/>
      <c r="AB254" s="44"/>
      <c r="AC254" s="44"/>
      <c r="AD254" s="44"/>
      <c r="AE254" s="44"/>
      <c r="AF254" s="44"/>
    </row>
    <row r="255" spans="1:32">
      <c r="A255" s="10">
        <v>43861</v>
      </c>
      <c r="B255" s="11" cm="1">
        <f t="array" ref="B255">INDEX(APT_DATA, ROW(B255)-13, 2*$A$12-1)</f>
        <v>3.60551723756799E-2</v>
      </c>
      <c r="C255" s="11" cm="1">
        <f t="array" ref="C255">INDEX(APT_DATA, ROW(C255)-13, 2*$A$12)</f>
        <v>4.9624466337800932E-3</v>
      </c>
      <c r="D255" s="12">
        <f t="shared" si="7"/>
        <v>3.5027903988069875E-2</v>
      </c>
      <c r="E255" s="12">
        <f t="shared" si="8"/>
        <v>1.1443310904382886E-2</v>
      </c>
      <c r="F255" s="13">
        <v>1.0272683876100253E-3</v>
      </c>
      <c r="G255" s="13">
        <v>-6.480864270602793E-3</v>
      </c>
      <c r="H255" s="14">
        <v>3.60551723756799E-2</v>
      </c>
      <c r="I255" s="14">
        <v>4.9624466337800932E-3</v>
      </c>
      <c r="J255" s="14">
        <v>-1.3649474112615079E-2</v>
      </c>
      <c r="K255" s="14">
        <v>-1.0833175999790834E-2</v>
      </c>
      <c r="L255" s="14">
        <v>1.0757139861649945E-2</v>
      </c>
      <c r="M255" s="14">
        <v>1.3662988227030048E-2</v>
      </c>
      <c r="N255" s="14">
        <v>1.5207697286001576E-3</v>
      </c>
      <c r="O255" s="14">
        <v>-1.6059711244161834E-3</v>
      </c>
      <c r="P255" s="14">
        <v>1.180202236700012E-3</v>
      </c>
      <c r="Q255" s="14">
        <v>-1.0278350206788245E-3</v>
      </c>
      <c r="R255" s="14">
        <v>7.9992867082820052E-2</v>
      </c>
      <c r="S255" s="14">
        <v>2.4679871822840482E-2</v>
      </c>
      <c r="T255" s="14">
        <v>-3.8085469181528775E-2</v>
      </c>
      <c r="U255" s="14">
        <v>-3.8597938541177101E-2</v>
      </c>
      <c r="V255" s="6"/>
      <c r="W255" s="6"/>
      <c r="X255" s="6"/>
      <c r="Y255" s="8"/>
      <c r="Z255" s="44"/>
      <c r="AA255" s="44"/>
      <c r="AB255" s="44"/>
      <c r="AC255" s="44"/>
      <c r="AD255" s="44"/>
      <c r="AE255" s="44"/>
      <c r="AF255" s="44"/>
    </row>
    <row r="256" spans="1:32">
      <c r="A256" s="10">
        <v>43890</v>
      </c>
      <c r="B256" s="11" cm="1">
        <f t="array" ref="B256">INDEX(APT_DATA, ROW(B256)-13, 2*$A$12-1)</f>
        <v>4.2348502241465358E-2</v>
      </c>
      <c r="C256" s="11" cm="1">
        <f t="array" ref="C256">INDEX(APT_DATA, ROW(C256)-13, 2*$A$12)</f>
        <v>1.0973936944205009E-2</v>
      </c>
      <c r="D256" s="12">
        <f t="shared" si="7"/>
        <v>3.5608909022229129E-2</v>
      </c>
      <c r="E256" s="12">
        <f t="shared" si="8"/>
        <v>1.2772198952345604E-2</v>
      </c>
      <c r="F256" s="13">
        <v>6.7395932192362284E-3</v>
      </c>
      <c r="G256" s="13">
        <v>-1.7982620081405942E-3</v>
      </c>
      <c r="H256" s="14">
        <v>4.2348502241465358E-2</v>
      </c>
      <c r="I256" s="14">
        <v>1.0973936944205009E-2</v>
      </c>
      <c r="J256" s="14">
        <v>-1.1464404950544127E-2</v>
      </c>
      <c r="K256" s="14">
        <v>-9.6041572690978017E-3</v>
      </c>
      <c r="L256" s="14">
        <v>1.3322168296510783E-2</v>
      </c>
      <c r="M256" s="14">
        <v>1.6206656916796902E-2</v>
      </c>
      <c r="N256" s="14">
        <v>5.3677141815224871E-3</v>
      </c>
      <c r="O256" s="14">
        <v>8.3292344383756323E-4</v>
      </c>
      <c r="P256" s="14">
        <v>-6.4028899694013042E-4</v>
      </c>
      <c r="Q256" s="14">
        <v>-5.9114491811285141E-5</v>
      </c>
      <c r="R256" s="14">
        <v>8.878089653889587E-2</v>
      </c>
      <c r="S256" s="14">
        <v>3.3061684589144269E-2</v>
      </c>
      <c r="T256" s="14">
        <v>-2.6067896649915379E-2</v>
      </c>
      <c r="U256" s="14">
        <v>-2.5788913098701349E-2</v>
      </c>
      <c r="V256" s="6"/>
      <c r="W256" s="6"/>
      <c r="X256" s="6"/>
      <c r="Y256" s="8"/>
      <c r="Z256" s="44"/>
      <c r="AA256" s="44"/>
      <c r="AB256" s="44"/>
      <c r="AC256" s="44"/>
      <c r="AD256" s="44"/>
      <c r="AE256" s="44"/>
      <c r="AF256" s="44"/>
    </row>
    <row r="257" spans="1:32">
      <c r="A257" s="10">
        <v>43921</v>
      </c>
      <c r="B257" s="11" cm="1">
        <f t="array" ref="B257">INDEX(APT_DATA, ROW(B257)-13, 2*$A$12-1)</f>
        <v>5.1755783789509291E-2</v>
      </c>
      <c r="C257" s="11" cm="1">
        <f t="array" ref="C257">INDEX(APT_DATA, ROW(C257)-13, 2*$A$12)</f>
        <v>1.5708546061830253E-2</v>
      </c>
      <c r="D257" s="12">
        <f t="shared" si="7"/>
        <v>3.5689584067664315E-2</v>
      </c>
      <c r="E257" s="12">
        <f t="shared" si="8"/>
        <v>1.2680456905877602E-2</v>
      </c>
      <c r="F257" s="13">
        <v>1.6066199721844976E-2</v>
      </c>
      <c r="G257" s="13">
        <v>3.0280891559526513E-3</v>
      </c>
      <c r="H257" s="14">
        <v>5.1755783789509291E-2</v>
      </c>
      <c r="I257" s="14">
        <v>1.5708546061830253E-2</v>
      </c>
      <c r="J257" s="14">
        <v>-8.6403220467439201E-3</v>
      </c>
      <c r="K257" s="14">
        <v>-8.3634539099386451E-3</v>
      </c>
      <c r="L257" s="14">
        <v>1.4686806547459241E-2</v>
      </c>
      <c r="M257" s="14">
        <v>1.722896793987827E-2</v>
      </c>
      <c r="N257" s="14">
        <v>2.0543455122367327E-2</v>
      </c>
      <c r="O257" s="14">
        <v>6.2122525260892569E-3</v>
      </c>
      <c r="P257" s="14">
        <v>-1.4548323101792882E-4</v>
      </c>
      <c r="Q257" s="14">
        <v>1.3708015569766641E-3</v>
      </c>
      <c r="R257" s="14">
        <v>0.10109207919475804</v>
      </c>
      <c r="S257" s="14">
        <v>3.9763398158297658E-2</v>
      </c>
      <c r="T257" s="14">
        <v>-1.1924939941870383E-2</v>
      </c>
      <c r="U257" s="14">
        <v>-1.3161351636007179E-2</v>
      </c>
      <c r="V257" s="6"/>
      <c r="W257" s="6"/>
      <c r="X257" s="6"/>
      <c r="Y257" s="8"/>
      <c r="Z257" s="44"/>
      <c r="AA257" s="44"/>
      <c r="AB257" s="44"/>
      <c r="AC257" s="44"/>
      <c r="AD257" s="44"/>
      <c r="AE257" s="44"/>
      <c r="AF257" s="44"/>
    </row>
    <row r="258" spans="1:32">
      <c r="A258" s="10">
        <v>43951</v>
      </c>
      <c r="B258" s="11" cm="1">
        <f t="array" ref="B258">INDEX(APT_DATA, ROW(B258)-13, 2*$A$12-1)</f>
        <v>5.489782121704434E-2</v>
      </c>
      <c r="C258" s="11" cm="1">
        <f t="array" ref="C258">INDEX(APT_DATA, ROW(C258)-13, 2*$A$12)</f>
        <v>1.8070277600926943E-2</v>
      </c>
      <c r="D258" s="12">
        <f t="shared" si="7"/>
        <v>3.3832854906607812E-2</v>
      </c>
      <c r="E258" s="12">
        <f t="shared" si="8"/>
        <v>1.1581666318845274E-2</v>
      </c>
      <c r="F258" s="13">
        <v>2.1064966310436528E-2</v>
      </c>
      <c r="G258" s="13">
        <v>6.4886112820816688E-3</v>
      </c>
      <c r="H258" s="14">
        <v>5.489782121704434E-2</v>
      </c>
      <c r="I258" s="14">
        <v>1.8070277600926943E-2</v>
      </c>
      <c r="J258" s="14">
        <v>-4.1696451942407897E-3</v>
      </c>
      <c r="K258" s="14">
        <v>-6.2955504396003947E-3</v>
      </c>
      <c r="L258" s="14">
        <v>1.5498038267325542E-2</v>
      </c>
      <c r="M258" s="14">
        <v>1.6522372856450085E-2</v>
      </c>
      <c r="N258" s="14">
        <v>2.885546671820105E-2</v>
      </c>
      <c r="O258" s="14">
        <v>1.0157420696489394E-2</v>
      </c>
      <c r="P258" s="14">
        <v>-1.9986146125938742E-4</v>
      </c>
      <c r="Q258" s="14">
        <v>2.3229000115185805E-3</v>
      </c>
      <c r="R258" s="14">
        <v>0.10702084764968678</v>
      </c>
      <c r="S258" s="14">
        <v>4.5880529481834964E-2</v>
      </c>
      <c r="T258" s="14">
        <v>-5.3016856254184397E-4</v>
      </c>
      <c r="U258" s="14">
        <v>-2.2883520271946844E-3</v>
      </c>
      <c r="V258" s="6"/>
      <c r="W258" s="6"/>
      <c r="X258" s="6"/>
      <c r="Y258" s="8"/>
      <c r="Z258" s="44"/>
      <c r="AA258" s="44"/>
      <c r="AB258" s="44"/>
      <c r="AC258" s="44"/>
      <c r="AD258" s="44"/>
      <c r="AE258" s="44"/>
      <c r="AF258" s="44"/>
    </row>
    <row r="259" spans="1:32">
      <c r="A259" s="10">
        <v>43982</v>
      </c>
      <c r="B259" s="11" cm="1">
        <f t="array" ref="B259">INDEX(APT_DATA, ROW(B259)-13, 2*$A$12-1)</f>
        <v>5.553106109889927E-2</v>
      </c>
      <c r="C259" s="11" cm="1">
        <f t="array" ref="C259">INDEX(APT_DATA, ROW(C259)-13, 2*$A$12)</f>
        <v>1.9657163034594749E-2</v>
      </c>
      <c r="D259" s="12">
        <f t="shared" si="7"/>
        <v>3.1933107730449439E-2</v>
      </c>
      <c r="E259" s="12">
        <f t="shared" si="8"/>
        <v>1.0944780889868388E-2</v>
      </c>
      <c r="F259" s="13">
        <v>2.3597953368449831E-2</v>
      </c>
      <c r="G259" s="13">
        <v>8.7123821447263605E-3</v>
      </c>
      <c r="H259" s="14">
        <v>5.553106109889927E-2</v>
      </c>
      <c r="I259" s="14">
        <v>1.9657163034594749E-2</v>
      </c>
      <c r="J259" s="14">
        <v>-2.6708322007616969E-3</v>
      </c>
      <c r="K259" s="14">
        <v>-5.0708748619738842E-3</v>
      </c>
      <c r="L259" s="14">
        <v>1.5923896338029264E-2</v>
      </c>
      <c r="M259" s="14">
        <v>1.6844219088013146E-2</v>
      </c>
      <c r="N259" s="14">
        <v>3.4428587494948371E-2</v>
      </c>
      <c r="O259" s="14">
        <v>1.2734471663967906E-2</v>
      </c>
      <c r="P259" s="14">
        <v>-3.5626601226013133E-4</v>
      </c>
      <c r="Q259" s="14">
        <v>3.050238501325353E-3</v>
      </c>
      <c r="R259" s="14">
        <v>0.10833904315688203</v>
      </c>
      <c r="S259" s="14">
        <v>4.7782411766825517E-2</v>
      </c>
      <c r="T259" s="14">
        <v>5.8893451991979262E-3</v>
      </c>
      <c r="U259" s="14">
        <v>4.2442323816622718E-3</v>
      </c>
      <c r="V259" s="6"/>
      <c r="W259" s="6"/>
      <c r="X259" s="6"/>
      <c r="Y259" s="8"/>
      <c r="Z259" s="44"/>
      <c r="AA259" s="44"/>
      <c r="AB259" s="44"/>
      <c r="AC259" s="44"/>
      <c r="AD259" s="44"/>
      <c r="AE259" s="44"/>
      <c r="AF259" s="44"/>
    </row>
    <row r="260" spans="1:32">
      <c r="A260" s="10">
        <v>44012</v>
      </c>
      <c r="B260" s="11" cm="1">
        <f t="array" ref="B260">INDEX(APT_DATA, ROW(B260)-13, 2*$A$12-1)</f>
        <v>6.1804491057950939E-2</v>
      </c>
      <c r="C260" s="11" cm="1">
        <f t="array" ref="C260">INDEX(APT_DATA, ROW(C260)-13, 2*$A$12)</f>
        <v>2.4021745578773013E-2</v>
      </c>
      <c r="D260" s="12">
        <f t="shared" si="7"/>
        <v>3.1220028956516543E-2</v>
      </c>
      <c r="E260" s="12">
        <f t="shared" si="8"/>
        <v>1.1079164054046187E-2</v>
      </c>
      <c r="F260" s="13">
        <v>3.0584462101434395E-2</v>
      </c>
      <c r="G260" s="13">
        <v>1.2942581524726826E-2</v>
      </c>
      <c r="H260" s="14">
        <v>6.1804491057950939E-2</v>
      </c>
      <c r="I260" s="14">
        <v>2.4021745578773013E-2</v>
      </c>
      <c r="J260" s="14">
        <v>1.715596011999887E-3</v>
      </c>
      <c r="K260" s="14">
        <v>-3.5540008427671355E-3</v>
      </c>
      <c r="L260" s="14">
        <v>1.8453678277875696E-2</v>
      </c>
      <c r="M260" s="14">
        <v>1.8481122400388461E-2</v>
      </c>
      <c r="N260" s="14">
        <v>4.3351640647116829E-2</v>
      </c>
      <c r="O260" s="14">
        <v>1.5983267226048037E-2</v>
      </c>
      <c r="P260" s="14">
        <v>1.5370331790220959E-5</v>
      </c>
      <c r="Q260" s="14">
        <v>3.9779514038058572E-3</v>
      </c>
      <c r="R260" s="14">
        <v>0.11758126855480855</v>
      </c>
      <c r="S260" s="14">
        <v>5.4702003878416727E-2</v>
      </c>
      <c r="T260" s="14">
        <v>1.5807218918257426E-2</v>
      </c>
      <c r="U260" s="14">
        <v>1.6541826530459325E-2</v>
      </c>
      <c r="V260" s="6"/>
      <c r="W260" s="6"/>
      <c r="X260" s="6"/>
      <c r="Y260" s="8"/>
      <c r="Z260" s="44"/>
      <c r="AA260" s="44"/>
      <c r="AB260" s="44"/>
      <c r="AC260" s="44"/>
      <c r="AD260" s="44"/>
      <c r="AE260" s="44"/>
      <c r="AF260" s="44"/>
    </row>
    <row r="261" spans="1:32">
      <c r="A261" s="10">
        <v>44043</v>
      </c>
      <c r="B261" s="11" cm="1">
        <f t="array" ref="B261">INDEX(APT_DATA, ROW(B261)-13, 2*$A$12-1)</f>
        <v>8.0517163274991033E-2</v>
      </c>
      <c r="C261" s="11" cm="1">
        <f t="array" ref="C261">INDEX(APT_DATA, ROW(C261)-13, 2*$A$12)</f>
        <v>3.3955971126661044E-2</v>
      </c>
      <c r="D261" s="12">
        <f t="shared" si="7"/>
        <v>3.755676650761175E-2</v>
      </c>
      <c r="E261" s="12">
        <f t="shared" si="8"/>
        <v>1.4115495547825763E-2</v>
      </c>
      <c r="F261" s="13">
        <v>4.2960396767379283E-2</v>
      </c>
      <c r="G261" s="13">
        <v>1.9840475578835282E-2</v>
      </c>
      <c r="H261" s="14">
        <v>8.0517163274991033E-2</v>
      </c>
      <c r="I261" s="14">
        <v>3.3955971126661044E-2</v>
      </c>
      <c r="J261" s="14">
        <v>8.7047202094745479E-3</v>
      </c>
      <c r="K261" s="14">
        <v>-5.3380381932277565E-4</v>
      </c>
      <c r="L261" s="14">
        <v>2.4676907516159918E-2</v>
      </c>
      <c r="M261" s="14">
        <v>1.9984735433666856E-2</v>
      </c>
      <c r="N261" s="14">
        <v>5.3229935819012919E-2</v>
      </c>
      <c r="O261" s="14">
        <v>1.9319780086180183E-2</v>
      </c>
      <c r="P261" s="14">
        <v>2.0581480791492801E-4</v>
      </c>
      <c r="Q261" s="14">
        <v>4.8419005546709304E-3</v>
      </c>
      <c r="R261" s="14">
        <v>0.12610576103446514</v>
      </c>
      <c r="S261" s="14">
        <v>6.2670429457579058E-2</v>
      </c>
      <c r="T261" s="14">
        <v>2.5935978623360834E-2</v>
      </c>
      <c r="U261" s="14">
        <v>2.7700209239397422E-2</v>
      </c>
      <c r="V261" s="6"/>
      <c r="W261" s="6"/>
      <c r="X261" s="6"/>
      <c r="Y261" s="8"/>
      <c r="Z261" s="44"/>
      <c r="AA261" s="44"/>
      <c r="AB261" s="44"/>
      <c r="AC261" s="44"/>
      <c r="AD261" s="44"/>
      <c r="AE261" s="44"/>
      <c r="AF261" s="44"/>
    </row>
    <row r="262" spans="1:32">
      <c r="A262" s="10">
        <v>44074</v>
      </c>
      <c r="B262" s="11" cm="1">
        <f t="array" ref="B262">INDEX(APT_DATA, ROW(B262)-13, 2*$A$12-1)</f>
        <v>9.8277039686008871E-2</v>
      </c>
      <c r="C262" s="11" cm="1">
        <f t="array" ref="C262">INDEX(APT_DATA, ROW(C262)-13, 2*$A$12)</f>
        <v>4.491739874046119E-2</v>
      </c>
      <c r="D262" s="12">
        <f t="shared" si="7"/>
        <v>4.5436136940349314E-2</v>
      </c>
      <c r="E262" s="12">
        <f t="shared" si="8"/>
        <v>1.897674397553728E-2</v>
      </c>
      <c r="F262" s="13">
        <v>5.2840902745659557E-2</v>
      </c>
      <c r="G262" s="13">
        <v>2.5940654764923909E-2</v>
      </c>
      <c r="H262" s="14">
        <v>9.8277039686008871E-2</v>
      </c>
      <c r="I262" s="14">
        <v>4.491739874046119E-2</v>
      </c>
      <c r="J262" s="14">
        <v>1.7008987915022589E-2</v>
      </c>
      <c r="K262" s="14">
        <v>2.9339580713894087E-3</v>
      </c>
      <c r="L262" s="14">
        <v>3.1685017315716379E-2</v>
      </c>
      <c r="M262" s="14">
        <v>2.2751303770203846E-2</v>
      </c>
      <c r="N262" s="14">
        <v>6.0164760118135208E-2</v>
      </c>
      <c r="O262" s="14">
        <v>2.1258191108252111E-2</v>
      </c>
      <c r="P262" s="14">
        <v>1.0971706647089352E-3</v>
      </c>
      <c r="Q262" s="14">
        <v>6.0723558491615481E-3</v>
      </c>
      <c r="R262" s="14">
        <v>0.13008531526202027</v>
      </c>
      <c r="S262" s="14">
        <v>6.8091585907797292E-2</v>
      </c>
      <c r="T262" s="14">
        <v>3.2952005283533037E-2</v>
      </c>
      <c r="U262" s="14">
        <v>3.3130580320643643E-2</v>
      </c>
      <c r="V262" s="6"/>
      <c r="W262" s="6"/>
      <c r="X262" s="6"/>
      <c r="Y262" s="8"/>
      <c r="Z262" s="44"/>
      <c r="AA262" s="44"/>
      <c r="AB262" s="44"/>
      <c r="AC262" s="44"/>
      <c r="AD262" s="44"/>
      <c r="AE262" s="44"/>
      <c r="AF262" s="44"/>
    </row>
    <row r="263" spans="1:32">
      <c r="A263" s="10">
        <v>44104</v>
      </c>
      <c r="B263" s="11" cm="1">
        <f t="array" ref="B263">INDEX(APT_DATA, ROW(B263)-13, 2*$A$12-1)</f>
        <v>0.11520521924155847</v>
      </c>
      <c r="C263" s="11" cm="1">
        <f t="array" ref="C263">INDEX(APT_DATA, ROW(C263)-13, 2*$A$12)</f>
        <v>6.5390209132011989E-2</v>
      </c>
      <c r="D263" s="12">
        <f t="shared" si="7"/>
        <v>5.2029937383394786E-2</v>
      </c>
      <c r="E263" s="12">
        <f t="shared" si="8"/>
        <v>2.8429180393580999E-2</v>
      </c>
      <c r="F263" s="13">
        <v>6.3175281858163679E-2</v>
      </c>
      <c r="G263" s="13">
        <v>3.696102873843099E-2</v>
      </c>
      <c r="H263" s="14">
        <v>0.11520521924155847</v>
      </c>
      <c r="I263" s="14">
        <v>6.5390209132011989E-2</v>
      </c>
      <c r="J263" s="14">
        <v>2.3248066329106809E-2</v>
      </c>
      <c r="K263" s="14">
        <v>6.9044903315258477E-3</v>
      </c>
      <c r="L263" s="14">
        <v>4.2395291094172505E-2</v>
      </c>
      <c r="M263" s="14">
        <v>3.0357778316983719E-2</v>
      </c>
      <c r="N263" s="14">
        <v>6.4920189458408384E-2</v>
      </c>
      <c r="O263" s="14">
        <v>2.943371584417398E-2</v>
      </c>
      <c r="P263" s="14">
        <v>1.8395896799037192E-3</v>
      </c>
      <c r="Q263" s="14">
        <v>6.6636409367779592E-3</v>
      </c>
      <c r="R263" s="14">
        <v>0.13314244925158869</v>
      </c>
      <c r="S263" s="14">
        <v>7.9129485635128338E-2</v>
      </c>
      <c r="T263" s="14">
        <v>4.248736919236662E-2</v>
      </c>
      <c r="U263" s="14">
        <v>3.7191989348885457E-2</v>
      </c>
      <c r="V263" s="6"/>
      <c r="W263" s="6"/>
      <c r="X263" s="6"/>
      <c r="Y263" s="8"/>
      <c r="Z263" s="44"/>
      <c r="AA263" s="44"/>
      <c r="AB263" s="44"/>
      <c r="AC263" s="44"/>
      <c r="AD263" s="44"/>
      <c r="AE263" s="44"/>
      <c r="AF263" s="44"/>
    </row>
    <row r="264" spans="1:32">
      <c r="A264" s="10">
        <v>44135</v>
      </c>
      <c r="B264" s="11" cm="1">
        <f t="array" ref="B264">INDEX(APT_DATA, ROW(B264)-13, 2*$A$12-1)</f>
        <v>0.11704558126937581</v>
      </c>
      <c r="C264" s="11" cm="1">
        <f t="array" ref="C264">INDEX(APT_DATA, ROW(C264)-13, 2*$A$12)</f>
        <v>7.7294587437105378E-2</v>
      </c>
      <c r="D264" s="12">
        <f t="shared" si="7"/>
        <v>4.8943027239677361E-2</v>
      </c>
      <c r="E264" s="12">
        <f t="shared" si="8"/>
        <v>3.3215595869763748E-2</v>
      </c>
      <c r="F264" s="13">
        <v>6.8102554029698448E-2</v>
      </c>
      <c r="G264" s="13">
        <v>4.407899156734163E-2</v>
      </c>
      <c r="H264" s="14">
        <v>0.11704558126937581</v>
      </c>
      <c r="I264" s="14">
        <v>7.7294587437105378E-2</v>
      </c>
      <c r="J264" s="14">
        <v>2.9688890269645274E-2</v>
      </c>
      <c r="K264" s="14">
        <v>1.0804960915162809E-2</v>
      </c>
      <c r="L264" s="14">
        <v>4.9442709697561149E-2</v>
      </c>
      <c r="M264" s="14">
        <v>3.4827122966510471E-2</v>
      </c>
      <c r="N264" s="14">
        <v>6.7811451150669999E-2</v>
      </c>
      <c r="O264" s="14">
        <v>3.6256373797014518E-2</v>
      </c>
      <c r="P264" s="14">
        <v>2.588906549089609E-3</v>
      </c>
      <c r="Q264" s="14">
        <v>8.2038071060939188E-3</v>
      </c>
      <c r="R264" s="14">
        <v>0.12756012030416808</v>
      </c>
      <c r="S264" s="14">
        <v>8.6878943156315058E-2</v>
      </c>
      <c r="T264" s="14">
        <v>4.7172283958148542E-2</v>
      </c>
      <c r="U264" s="14">
        <v>4.095410166902802E-2</v>
      </c>
      <c r="V264" s="6"/>
      <c r="W264" s="6"/>
      <c r="X264" s="6"/>
      <c r="Y264" s="8"/>
      <c r="Z264" s="44"/>
      <c r="AA264" s="44"/>
      <c r="AB264" s="44"/>
      <c r="AC264" s="44"/>
      <c r="AD264" s="44"/>
      <c r="AE264" s="44"/>
      <c r="AF264" s="44"/>
    </row>
    <row r="265" spans="1:32">
      <c r="A265" s="10">
        <v>44165</v>
      </c>
      <c r="B265" s="11" cm="1">
        <f t="array" ref="B265">INDEX(APT_DATA, ROW(B265)-13, 2*$A$12-1)</f>
        <v>0.12789245376977898</v>
      </c>
      <c r="C265" s="11" cm="1">
        <f t="array" ref="C265">INDEX(APT_DATA, ROW(C265)-13, 2*$A$12)</f>
        <v>0.1047755395537604</v>
      </c>
      <c r="D265" s="12">
        <f t="shared" si="7"/>
        <v>4.5225012875725223E-2</v>
      </c>
      <c r="E265" s="12">
        <f t="shared" si="8"/>
        <v>4.2627953073435032E-2</v>
      </c>
      <c r="F265" s="13">
        <v>8.2667440894053756E-2</v>
      </c>
      <c r="G265" s="13">
        <v>6.2147586480325367E-2</v>
      </c>
      <c r="H265" s="14">
        <v>0.12789245376977898</v>
      </c>
      <c r="I265" s="14">
        <v>0.1047755395537604</v>
      </c>
      <c r="J265" s="14">
        <v>5.9636301039049044E-2</v>
      </c>
      <c r="K265" s="14">
        <v>2.4710872221444191E-2</v>
      </c>
      <c r="L265" s="14">
        <v>7.0030842229291013E-2</v>
      </c>
      <c r="M265" s="14">
        <v>4.775007276907739E-2</v>
      </c>
      <c r="N265" s="14">
        <v>7.2287101942810628E-2</v>
      </c>
      <c r="O265" s="14">
        <v>5.2325136462406441E-2</v>
      </c>
      <c r="P265" s="14">
        <v>1.1060336001893711E-2</v>
      </c>
      <c r="Q265" s="14">
        <v>1.730891536384549E-2</v>
      </c>
      <c r="R265" s="14">
        <v>0.13774032069639053</v>
      </c>
      <c r="S265" s="14">
        <v>0.10318366663746414</v>
      </c>
      <c r="T265" s="14">
        <v>6.8536390279663628E-2</v>
      </c>
      <c r="U265" s="14">
        <v>6.8253557560968181E-2</v>
      </c>
      <c r="V265" s="6"/>
      <c r="W265" s="6"/>
      <c r="X265" s="6"/>
      <c r="Y265" s="8"/>
      <c r="Z265" s="44"/>
      <c r="AA265" s="44"/>
      <c r="AB265" s="44"/>
      <c r="AC265" s="44"/>
      <c r="AD265" s="44"/>
      <c r="AE265" s="44"/>
      <c r="AF265" s="44"/>
    </row>
    <row r="266" spans="1:32">
      <c r="A266" s="10">
        <v>44196</v>
      </c>
      <c r="B266" s="11" cm="1">
        <f t="array" ref="B266">INDEX(APT_DATA, ROW(B266)-13, 2*$A$12-1)</f>
        <v>0.13063570673669611</v>
      </c>
      <c r="C266" s="11" cm="1">
        <f t="array" ref="C266">INDEX(APT_DATA, ROW(C266)-13, 2*$A$12)</f>
        <v>0.12247387166770518</v>
      </c>
      <c r="D266" s="12">
        <f t="shared" si="7"/>
        <v>3.4169629154640724E-2</v>
      </c>
      <c r="E266" s="12">
        <f t="shared" si="8"/>
        <v>4.727637560824971E-2</v>
      </c>
      <c r="F266" s="13">
        <v>9.6466077582055387E-2</v>
      </c>
      <c r="G266" s="13">
        <v>7.5197496059455471E-2</v>
      </c>
      <c r="H266" s="14">
        <v>0.13063570673669611</v>
      </c>
      <c r="I266" s="14">
        <v>0.12247387166770518</v>
      </c>
      <c r="J266" s="14">
        <v>8.8583816476348609E-2</v>
      </c>
      <c r="K266" s="14">
        <v>4.0176457330826754E-2</v>
      </c>
      <c r="L266" s="14">
        <v>9.6210075372532566E-2</v>
      </c>
      <c r="M266" s="14">
        <v>5.7898266688746425E-2</v>
      </c>
      <c r="N266" s="14">
        <v>8.0199304369708679E-2</v>
      </c>
      <c r="O266" s="14">
        <v>6.1815063494048639E-2</v>
      </c>
      <c r="P266" s="14">
        <v>2.3207461051344636E-2</v>
      </c>
      <c r="Q266" s="14">
        <v>2.9869351106321496E-2</v>
      </c>
      <c r="R266" s="14">
        <v>0.13402546569441309</v>
      </c>
      <c r="S266" s="14">
        <v>0.11172070346141183</v>
      </c>
      <c r="T266" s="14">
        <v>0.10343040878118814</v>
      </c>
      <c r="U266" s="14">
        <v>8.9320733835395183E-2</v>
      </c>
      <c r="V266" s="6"/>
      <c r="W266" s="6"/>
      <c r="X266" s="6"/>
      <c r="Y266" s="8"/>
      <c r="Z266" s="44"/>
      <c r="AA266" s="44"/>
      <c r="AB266" s="44"/>
      <c r="AC266" s="44"/>
      <c r="AD266" s="44"/>
      <c r="AE266" s="44"/>
      <c r="AF266" s="44"/>
    </row>
    <row r="267" spans="1:32">
      <c r="A267" s="10">
        <v>44227</v>
      </c>
      <c r="B267" s="11" cm="1">
        <f t="array" ref="B267">INDEX(APT_DATA, ROW(B267)-13, 2*$A$12-1)</f>
        <v>0.14115480696376603</v>
      </c>
      <c r="C267" s="11" cm="1">
        <f t="array" ref="C267">INDEX(APT_DATA, ROW(C267)-13, 2*$A$12)</f>
        <v>0.13552502478444528</v>
      </c>
      <c r="D267" s="12">
        <f t="shared" si="7"/>
        <v>3.2239010952759273E-2</v>
      </c>
      <c r="E267" s="12">
        <f t="shared" si="8"/>
        <v>5.1625324419220631E-2</v>
      </c>
      <c r="F267" s="13">
        <v>0.10891579601100676</v>
      </c>
      <c r="G267" s="13">
        <v>8.389970036522465E-2</v>
      </c>
      <c r="H267" s="14">
        <v>0.14115480696376603</v>
      </c>
      <c r="I267" s="14">
        <v>0.13552502478444528</v>
      </c>
      <c r="J267" s="14">
        <v>0.10249890716867549</v>
      </c>
      <c r="K267" s="14">
        <v>4.8337032657102874E-2</v>
      </c>
      <c r="L267" s="14">
        <v>0.11059661813635202</v>
      </c>
      <c r="M267" s="14">
        <v>6.3467277739464034E-2</v>
      </c>
      <c r="N267" s="14">
        <v>8.8614641410172279E-2</v>
      </c>
      <c r="O267" s="14">
        <v>6.86469443087252E-2</v>
      </c>
      <c r="P267" s="14">
        <v>2.9858315846753802E-2</v>
      </c>
      <c r="Q267" s="14">
        <v>3.1458114105140655E-2</v>
      </c>
      <c r="R267" s="14">
        <v>0.12918604375906573</v>
      </c>
      <c r="S267" s="14">
        <v>0.11172959799059434</v>
      </c>
      <c r="T267" s="14">
        <v>0.12179246923238107</v>
      </c>
      <c r="U267" s="14">
        <v>9.8519823606030066E-2</v>
      </c>
      <c r="V267" s="6"/>
      <c r="W267" s="6"/>
      <c r="X267" s="6"/>
      <c r="Y267" s="8"/>
      <c r="Z267" s="44"/>
      <c r="AA267" s="44"/>
      <c r="AB267" s="44"/>
      <c r="AC267" s="44"/>
      <c r="AD267" s="44"/>
      <c r="AE267" s="44"/>
      <c r="AF267" s="44"/>
    </row>
    <row r="268" spans="1:32">
      <c r="A268" s="10">
        <v>44255</v>
      </c>
      <c r="B268" s="11" cm="1">
        <f t="array" ref="B268">INDEX(APT_DATA, ROW(B268)-13, 2*$A$12-1)</f>
        <v>0.15346763193595558</v>
      </c>
      <c r="C268" s="11" cm="1">
        <f t="array" ref="C268">INDEX(APT_DATA, ROW(C268)-13, 2*$A$12)</f>
        <v>0.14509814145861299</v>
      </c>
      <c r="D268" s="12">
        <f t="shared" si="7"/>
        <v>3.0179118076333333E-2</v>
      </c>
      <c r="E268" s="12">
        <f t="shared" si="8"/>
        <v>5.3947430622539372E-2</v>
      </c>
      <c r="F268" s="13">
        <v>0.12328851385962225</v>
      </c>
      <c r="G268" s="13">
        <v>9.1150710836073623E-2</v>
      </c>
      <c r="H268" s="14">
        <v>0.15346763193595558</v>
      </c>
      <c r="I268" s="14">
        <v>0.14509814145861299</v>
      </c>
      <c r="J268" s="14">
        <v>0.11868946034119765</v>
      </c>
      <c r="K268" s="14">
        <v>5.4533549264332182E-2</v>
      </c>
      <c r="L268" s="14">
        <v>0.12263513046946639</v>
      </c>
      <c r="M268" s="14">
        <v>6.9053518574250905E-2</v>
      </c>
      <c r="N268" s="14">
        <v>0.10094981251224611</v>
      </c>
      <c r="O268" s="14">
        <v>7.7432711189218351E-2</v>
      </c>
      <c r="P268" s="14">
        <v>3.894912298931108E-2</v>
      </c>
      <c r="Q268" s="14">
        <v>3.4770447740046784E-2</v>
      </c>
      <c r="R268" s="14">
        <v>0.14038673488497722</v>
      </c>
      <c r="S268" s="14">
        <v>0.11366075010005194</v>
      </c>
      <c r="T268" s="14">
        <v>0.13260382596036524</v>
      </c>
      <c r="U268" s="14">
        <v>0.10191303034776911</v>
      </c>
      <c r="V268" s="6"/>
      <c r="W268" s="6"/>
      <c r="X268" s="6"/>
      <c r="Y268" s="8"/>
      <c r="Z268" s="44"/>
      <c r="AA268" s="44"/>
      <c r="AB268" s="44"/>
      <c r="AC268" s="44"/>
      <c r="AD268" s="44"/>
      <c r="AE268" s="44"/>
      <c r="AF268" s="44"/>
    </row>
    <row r="269" spans="1:32">
      <c r="A269" s="10">
        <v>44286</v>
      </c>
      <c r="B269" s="11" cm="1">
        <f t="array" ref="B269">INDEX(APT_DATA, ROW(B269)-13, 2*$A$12-1)</f>
        <v>0.1603353379654775</v>
      </c>
      <c r="C269" s="11" cm="1">
        <f t="array" ref="C269">INDEX(APT_DATA, ROW(C269)-13, 2*$A$12)</f>
        <v>0.15212730457410206</v>
      </c>
      <c r="D269" s="12">
        <f t="shared" si="7"/>
        <v>2.591523898216197E-2</v>
      </c>
      <c r="E269" s="12">
        <f t="shared" si="8"/>
        <v>5.4620160553802366E-2</v>
      </c>
      <c r="F269" s="13">
        <v>0.13442009898331553</v>
      </c>
      <c r="G269" s="13">
        <v>9.7507144020299696E-2</v>
      </c>
      <c r="H269" s="14">
        <v>0.1603353379654775</v>
      </c>
      <c r="I269" s="14">
        <v>0.15212730457410206</v>
      </c>
      <c r="J269" s="14">
        <v>0.12853924015673157</v>
      </c>
      <c r="K269" s="14">
        <v>6.1899883150659862E-2</v>
      </c>
      <c r="L269" s="14">
        <v>0.13456031786855571</v>
      </c>
      <c r="M269" s="14">
        <v>7.5379936764503386E-2</v>
      </c>
      <c r="N269" s="14">
        <v>0.11412650113208289</v>
      </c>
      <c r="O269" s="14">
        <v>9.0517988230329971E-2</v>
      </c>
      <c r="P269" s="14">
        <v>4.4385315690300242E-2</v>
      </c>
      <c r="Q269" s="14">
        <v>3.5843377995230519E-2</v>
      </c>
      <c r="R269" s="14">
        <v>0.14734528605193464</v>
      </c>
      <c r="S269" s="14">
        <v>0.11948754427260089</v>
      </c>
      <c r="T269" s="14">
        <v>0.13940246153142533</v>
      </c>
      <c r="U269" s="14">
        <v>0.10590994277057231</v>
      </c>
      <c r="V269" s="6"/>
      <c r="W269" s="6"/>
      <c r="X269" s="6"/>
      <c r="Y269" s="8"/>
      <c r="Z269" s="44"/>
      <c r="AA269" s="44"/>
      <c r="AB269" s="44"/>
      <c r="AC269" s="44"/>
      <c r="AD269" s="44"/>
      <c r="AE269" s="44"/>
      <c r="AF269" s="44"/>
    </row>
    <row r="270" spans="1:32">
      <c r="A270" s="10">
        <v>44316</v>
      </c>
      <c r="B270" s="11" cm="1">
        <f t="array" ref="B270">INDEX(APT_DATA, ROW(B270)-13, 2*$A$12-1)</f>
        <v>0.16957927395507033</v>
      </c>
      <c r="C270" s="11" cm="1">
        <f t="array" ref="C270">INDEX(APT_DATA, ROW(C270)-13, 2*$A$12)</f>
        <v>0.15777843635485467</v>
      </c>
      <c r="D270" s="12">
        <f t="shared" si="7"/>
        <v>2.1794854639872518E-2</v>
      </c>
      <c r="E270" s="12">
        <f t="shared" si="8"/>
        <v>5.3219293619538366E-2</v>
      </c>
      <c r="F270" s="13">
        <v>0.14778441931519781</v>
      </c>
      <c r="G270" s="13">
        <v>0.1045591427353163</v>
      </c>
      <c r="H270" s="14">
        <v>0.16957927395507033</v>
      </c>
      <c r="I270" s="14">
        <v>0.15777843635485467</v>
      </c>
      <c r="J270" s="14">
        <v>0.13898233979643093</v>
      </c>
      <c r="K270" s="14">
        <v>6.6465372271251599E-2</v>
      </c>
      <c r="L270" s="14">
        <v>0.14620340081425187</v>
      </c>
      <c r="M270" s="14">
        <v>8.0716403545629589E-2</v>
      </c>
      <c r="N270" s="14">
        <v>0.13751708158539167</v>
      </c>
      <c r="O270" s="14">
        <v>0.10724266221011036</v>
      </c>
      <c r="P270" s="14">
        <v>5.343920057745577E-2</v>
      </c>
      <c r="Q270" s="14">
        <v>3.8210696897928331E-2</v>
      </c>
      <c r="R270" s="14">
        <v>0.14902145677738865</v>
      </c>
      <c r="S270" s="14">
        <v>0.11748611280833066</v>
      </c>
      <c r="T270" s="14">
        <v>0.1462088593582036</v>
      </c>
      <c r="U270" s="14">
        <v>0.11537159328072022</v>
      </c>
      <c r="V270" s="6"/>
      <c r="W270" s="6"/>
      <c r="X270" s="6"/>
      <c r="Y270" s="8"/>
      <c r="Z270" s="44"/>
      <c r="AA270" s="44"/>
      <c r="AB270" s="44"/>
      <c r="AC270" s="44"/>
      <c r="AD270" s="44"/>
      <c r="AE270" s="44"/>
      <c r="AF270" s="44"/>
    </row>
    <row r="271" spans="1:32">
      <c r="A271" s="10">
        <v>44347</v>
      </c>
      <c r="B271" s="11" cm="1">
        <f t="array" ref="B271">INDEX(APT_DATA, ROW(B271)-13, 2*$A$12-1)</f>
        <v>0.18137479345299412</v>
      </c>
      <c r="C271" s="11" cm="1">
        <f t="array" ref="C271">INDEX(APT_DATA, ROW(C271)-13, 2*$A$12)</f>
        <v>0.16547450349200821</v>
      </c>
      <c r="D271" s="12">
        <f t="shared" si="7"/>
        <v>2.0461956203326359E-2</v>
      </c>
      <c r="E271" s="12">
        <f t="shared" si="8"/>
        <v>5.3971027737620192E-2</v>
      </c>
      <c r="F271" s="13">
        <v>0.16091283724966776</v>
      </c>
      <c r="G271" s="13">
        <v>0.11150347575438802</v>
      </c>
      <c r="H271" s="14">
        <v>0.18137479345299412</v>
      </c>
      <c r="I271" s="14">
        <v>0.16547450349200821</v>
      </c>
      <c r="J271" s="14">
        <v>0.15380168102348835</v>
      </c>
      <c r="K271" s="14">
        <v>7.2214658281155364E-2</v>
      </c>
      <c r="L271" s="14">
        <v>0.15776584281535255</v>
      </c>
      <c r="M271" s="14">
        <v>8.7809662378978803E-2</v>
      </c>
      <c r="N271" s="14">
        <v>0.15935856463964249</v>
      </c>
      <c r="O271" s="14">
        <v>0.12045717125727351</v>
      </c>
      <c r="P271" s="14">
        <v>6.0757962247459218E-2</v>
      </c>
      <c r="Q271" s="14">
        <v>3.9941820998563804E-2</v>
      </c>
      <c r="R271" s="14">
        <v>0.15774914239390991</v>
      </c>
      <c r="S271" s="14">
        <v>0.11873269957474775</v>
      </c>
      <c r="T271" s="14">
        <v>0.15130925236438153</v>
      </c>
      <c r="U271" s="14">
        <v>0.12462304817155734</v>
      </c>
      <c r="V271" s="6"/>
      <c r="W271" s="6"/>
      <c r="X271" s="6"/>
      <c r="Y271" s="8"/>
      <c r="Z271" s="44"/>
      <c r="AA271" s="44"/>
      <c r="AB271" s="44"/>
      <c r="AC271" s="44"/>
      <c r="AD271" s="44"/>
      <c r="AE271" s="44"/>
      <c r="AF271" s="44"/>
    </row>
    <row r="272" spans="1:32">
      <c r="A272" s="10">
        <v>44377</v>
      </c>
      <c r="B272" s="11" cm="1">
        <f t="array" ref="B272">INDEX(APT_DATA, ROW(B272)-13, 2*$A$12-1)</f>
        <v>0.19479319203742285</v>
      </c>
      <c r="C272" s="11" cm="1">
        <f t="array" ref="C272">INDEX(APT_DATA, ROW(C272)-13, 2*$A$12)</f>
        <v>0.17855513125011035</v>
      </c>
      <c r="D272" s="12">
        <f t="shared" si="7"/>
        <v>1.7628486082821304E-2</v>
      </c>
      <c r="E272" s="12">
        <f t="shared" si="8"/>
        <v>5.6252028196913439E-2</v>
      </c>
      <c r="F272" s="13">
        <v>0.17716470595460154</v>
      </c>
      <c r="G272" s="13">
        <v>0.12230310305319692</v>
      </c>
      <c r="H272" s="14">
        <v>0.19479319203742285</v>
      </c>
      <c r="I272" s="14">
        <v>0.17855513125011035</v>
      </c>
      <c r="J272" s="14">
        <v>0.17445467156036942</v>
      </c>
      <c r="K272" s="14">
        <v>7.946681352080498E-2</v>
      </c>
      <c r="L272" s="14">
        <v>0.16597375677008097</v>
      </c>
      <c r="M272" s="14">
        <v>9.8560365855221654E-2</v>
      </c>
      <c r="N272" s="14">
        <v>0.19296995824888241</v>
      </c>
      <c r="O272" s="14">
        <v>0.1419332833584388</v>
      </c>
      <c r="P272" s="14">
        <v>7.2447340178784847E-2</v>
      </c>
      <c r="Q272" s="14">
        <v>4.7718997315044254E-2</v>
      </c>
      <c r="R272" s="14">
        <v>0.16585155002815077</v>
      </c>
      <c r="S272" s="14">
        <v>0.12205859136309183</v>
      </c>
      <c r="T272" s="14">
        <v>0.15534184271341256</v>
      </c>
      <c r="U272" s="14">
        <v>0.12955758064843237</v>
      </c>
      <c r="V272" s="6"/>
      <c r="W272" s="6"/>
      <c r="X272" s="6"/>
      <c r="Y272" s="8"/>
      <c r="Z272" s="44"/>
      <c r="AA272" s="44"/>
      <c r="AB272" s="44"/>
      <c r="AC272" s="44"/>
      <c r="AD272" s="44"/>
      <c r="AE272" s="44"/>
      <c r="AF272" s="44"/>
    </row>
    <row r="273" spans="1:32">
      <c r="A273" s="10">
        <v>44408</v>
      </c>
      <c r="B273" s="11" cm="1">
        <f t="array" ref="B273">INDEX(APT_DATA, ROW(B273)-13, 2*$A$12-1)</f>
        <v>0.18477623546402056</v>
      </c>
      <c r="C273" s="11" cm="1">
        <f t="array" ref="C273">INDEX(APT_DATA, ROW(C273)-13, 2*$A$12)</f>
        <v>0.17969512256653375</v>
      </c>
      <c r="D273" s="12">
        <f t="shared" si="7"/>
        <v>2.8620779777421834E-3</v>
      </c>
      <c r="E273" s="12">
        <f t="shared" si="8"/>
        <v>5.131300198771882E-2</v>
      </c>
      <c r="F273" s="13">
        <v>0.18191415748627837</v>
      </c>
      <c r="G273" s="13">
        <v>0.12838212057881493</v>
      </c>
      <c r="H273" s="14">
        <v>0.18477623546402056</v>
      </c>
      <c r="I273" s="14">
        <v>0.17969512256653375</v>
      </c>
      <c r="J273" s="14">
        <v>0.18888055696378148</v>
      </c>
      <c r="K273" s="14">
        <v>8.9056163772817332E-2</v>
      </c>
      <c r="L273" s="14">
        <v>0.16535950295061297</v>
      </c>
      <c r="M273" s="14">
        <v>0.10459205563812479</v>
      </c>
      <c r="N273" s="14">
        <v>0.21158681321006378</v>
      </c>
      <c r="O273" s="14">
        <v>0.15707974818052417</v>
      </c>
      <c r="P273" s="14">
        <v>8.0202590123366946E-2</v>
      </c>
      <c r="Q273" s="14">
        <v>5.2326523657765911E-2</v>
      </c>
      <c r="R273" s="14">
        <v>0.17198974825231561</v>
      </c>
      <c r="S273" s="14">
        <v>0.12766268841349859</v>
      </c>
      <c r="T273" s="14">
        <v>0.15637773284986967</v>
      </c>
      <c r="U273" s="14">
        <v>0.13483332834481931</v>
      </c>
      <c r="V273" s="6"/>
      <c r="W273" s="6"/>
      <c r="X273" s="6"/>
      <c r="Y273" s="8"/>
      <c r="Z273" s="44"/>
      <c r="AA273" s="44"/>
      <c r="AB273" s="44"/>
      <c r="AC273" s="44"/>
      <c r="AD273" s="44"/>
      <c r="AE273" s="44"/>
      <c r="AF273" s="44"/>
    </row>
    <row r="274" spans="1:32">
      <c r="A274" s="10">
        <v>44439</v>
      </c>
      <c r="B274" s="11" cm="1">
        <f t="array" ref="B274">INDEX(APT_DATA, ROW(B274)-13, 2*$A$12-1)</f>
        <v>0.17943970064488224</v>
      </c>
      <c r="C274" s="11" cm="1">
        <f t="array" ref="C274">INDEX(APT_DATA, ROW(C274)-13, 2*$A$12)</f>
        <v>0.17887108328616286</v>
      </c>
      <c r="D274" s="12">
        <f t="shared" si="7"/>
        <v>-1.4798510190648706E-2</v>
      </c>
      <c r="E274" s="12">
        <f t="shared" si="8"/>
        <v>4.1975881608913967E-2</v>
      </c>
      <c r="F274" s="13">
        <v>0.19423821083553094</v>
      </c>
      <c r="G274" s="13">
        <v>0.13689520167724889</v>
      </c>
      <c r="H274" s="14">
        <v>0.17943970064488224</v>
      </c>
      <c r="I274" s="14">
        <v>0.17887108328616286</v>
      </c>
      <c r="J274" s="14">
        <v>0.20564816788337192</v>
      </c>
      <c r="K274" s="14">
        <v>9.8504384608490314E-2</v>
      </c>
      <c r="L274" s="14">
        <v>0.1635623532932069</v>
      </c>
      <c r="M274" s="14">
        <v>0.1110552047472857</v>
      </c>
      <c r="N274" s="14">
        <v>0.2450124568372074</v>
      </c>
      <c r="O274" s="14">
        <v>0.17751340696459872</v>
      </c>
      <c r="P274" s="14">
        <v>9.3791758363962474E-2</v>
      </c>
      <c r="Q274" s="14">
        <v>5.8120173311189127E-2</v>
      </c>
      <c r="R274" s="14">
        <v>0.1884097567029408</v>
      </c>
      <c r="S274" s="14">
        <v>0.13574765506444386</v>
      </c>
      <c r="T274" s="14">
        <v>0.16553355737364028</v>
      </c>
      <c r="U274" s="14">
        <v>0.1433639555790085</v>
      </c>
      <c r="V274" s="6"/>
      <c r="W274" s="6"/>
      <c r="X274" s="6"/>
      <c r="Y274" s="8"/>
      <c r="Z274" s="44"/>
      <c r="AA274" s="44"/>
      <c r="AB274" s="44"/>
      <c r="AC274" s="44"/>
      <c r="AD274" s="44"/>
      <c r="AE274" s="44"/>
      <c r="AF274" s="44"/>
    </row>
    <row r="275" spans="1:32">
      <c r="A275" s="10">
        <v>44469</v>
      </c>
      <c r="B275" s="11" cm="1">
        <f t="array" ref="B275">INDEX(APT_DATA, ROW(B275)-13, 2*$A$12-1)</f>
        <v>0.17593846023473003</v>
      </c>
      <c r="C275" s="11" cm="1">
        <f t="array" ref="C275">INDEX(APT_DATA, ROW(C275)-13, 2*$A$12)</f>
        <v>0.16651918082692374</v>
      </c>
      <c r="D275" s="12">
        <f t="shared" si="7"/>
        <v>-2.9635210018793767E-2</v>
      </c>
      <c r="E275" s="12">
        <f t="shared" si="8"/>
        <v>2.7952230164582259E-2</v>
      </c>
      <c r="F275" s="13">
        <v>0.2055736702535238</v>
      </c>
      <c r="G275" s="13">
        <v>0.13856695066234148</v>
      </c>
      <c r="H275" s="14">
        <v>0.17593846023473003</v>
      </c>
      <c r="I275" s="14">
        <v>0.16651918082692374</v>
      </c>
      <c r="J275" s="14">
        <v>0.21808726081589036</v>
      </c>
      <c r="K275" s="14">
        <v>0.10454059647815139</v>
      </c>
      <c r="L275" s="14">
        <v>0.15828769445579227</v>
      </c>
      <c r="M275" s="14">
        <v>0.11523119948524552</v>
      </c>
      <c r="N275" s="14">
        <v>0.27962102903873753</v>
      </c>
      <c r="O275" s="14">
        <v>0.18929896686857139</v>
      </c>
      <c r="P275" s="14">
        <v>0.11045030678299428</v>
      </c>
      <c r="Q275" s="14">
        <v>6.6455391884395754E-2</v>
      </c>
      <c r="R275" s="14">
        <v>0.19883236425423867</v>
      </c>
      <c r="S275" s="14">
        <v>0.13846844921953161</v>
      </c>
      <c r="T275" s="14">
        <v>0.16831611461951645</v>
      </c>
      <c r="U275" s="14">
        <v>0.14614772817524324</v>
      </c>
      <c r="V275" s="6"/>
      <c r="W275" s="6"/>
      <c r="X275" s="6"/>
      <c r="Y275" s="8"/>
      <c r="Z275" s="44"/>
      <c r="AA275" s="44"/>
      <c r="AB275" s="44"/>
      <c r="AC275" s="44"/>
      <c r="AD275" s="44"/>
      <c r="AE275" s="44"/>
      <c r="AF275" s="44"/>
    </row>
    <row r="276" spans="1:32">
      <c r="A276" s="10">
        <v>44500</v>
      </c>
      <c r="B276" s="11" cm="1">
        <f t="array" ref="B276">INDEX(APT_DATA, ROW(B276)-13, 2*$A$12-1)</f>
        <v>0.17945929531740124</v>
      </c>
      <c r="C276" s="11" cm="1">
        <f t="array" ref="C276">INDEX(APT_DATA, ROW(C276)-13, 2*$A$12)</f>
        <v>0.15650609014298711</v>
      </c>
      <c r="D276" s="12">
        <f t="shared" si="7"/>
        <v>-3.4940378157487295E-2</v>
      </c>
      <c r="E276" s="12">
        <f t="shared" si="8"/>
        <v>1.8035751624736029E-2</v>
      </c>
      <c r="F276" s="13">
        <v>0.21439967347488853</v>
      </c>
      <c r="G276" s="13">
        <v>0.13847033851825108</v>
      </c>
      <c r="H276" s="14">
        <v>0.17945929531740124</v>
      </c>
      <c r="I276" s="14">
        <v>0.15650609014298711</v>
      </c>
      <c r="J276" s="14">
        <v>0.22417732161466475</v>
      </c>
      <c r="K276" s="14">
        <v>0.10747514603402308</v>
      </c>
      <c r="L276" s="14">
        <v>0.15179344033842934</v>
      </c>
      <c r="M276" s="14">
        <v>0.11007446364865348</v>
      </c>
      <c r="N276" s="14">
        <v>0.30377875400519727</v>
      </c>
      <c r="O276" s="14">
        <v>0.19401659559790785</v>
      </c>
      <c r="P276" s="14">
        <v>0.12946383597387245</v>
      </c>
      <c r="Q276" s="14">
        <v>7.3252563870688903E-2</v>
      </c>
      <c r="R276" s="14">
        <v>0.2075800876059033</v>
      </c>
      <c r="S276" s="14">
        <v>0.14102903615479034</v>
      </c>
      <c r="T276" s="14">
        <v>0.17176120531248085</v>
      </c>
      <c r="U276" s="14">
        <v>0.14786619210418372</v>
      </c>
      <c r="V276" s="6"/>
      <c r="W276" s="6"/>
      <c r="X276" s="6"/>
      <c r="Y276" s="8"/>
      <c r="Z276" s="44"/>
      <c r="AA276" s="44"/>
      <c r="AB276" s="44"/>
      <c r="AC276" s="44"/>
      <c r="AD276" s="44"/>
      <c r="AE276" s="44"/>
      <c r="AF276" s="44"/>
    </row>
    <row r="277" spans="1:32">
      <c r="A277" s="10">
        <v>44530</v>
      </c>
      <c r="B277" s="11" cm="1">
        <f t="array" ref="B277">INDEX(APT_DATA, ROW(B277)-13, 2*$A$12-1)</f>
        <v>0.17388038606042233</v>
      </c>
      <c r="C277" s="11" cm="1">
        <f t="array" ref="C277">INDEX(APT_DATA, ROW(C277)-13, 2*$A$12)</f>
        <v>0.13569342104825299</v>
      </c>
      <c r="D277" s="12">
        <f t="shared" si="7"/>
        <v>-4.0855257787742127E-2</v>
      </c>
      <c r="E277" s="12">
        <f t="shared" si="8"/>
        <v>6.0737178430669836E-3</v>
      </c>
      <c r="F277" s="13">
        <v>0.21473564384816446</v>
      </c>
      <c r="G277" s="13">
        <v>0.12961970320518601</v>
      </c>
      <c r="H277" s="14">
        <v>0.17388038606042233</v>
      </c>
      <c r="I277" s="14">
        <v>0.13569342104825299</v>
      </c>
      <c r="J277" s="14">
        <v>0.20537967814335567</v>
      </c>
      <c r="K277" s="14">
        <v>0.10306386945526946</v>
      </c>
      <c r="L277" s="14">
        <v>0.13293334611994778</v>
      </c>
      <c r="M277" s="14">
        <v>0.10084511454870326</v>
      </c>
      <c r="N277" s="14">
        <v>0.32621275079177781</v>
      </c>
      <c r="O277" s="14">
        <v>0.18825755742050077</v>
      </c>
      <c r="P277" s="14">
        <v>0.14584805191847194</v>
      </c>
      <c r="Q277" s="14">
        <v>7.3604166416452843E-2</v>
      </c>
      <c r="R277" s="14">
        <v>0.21028577955193017</v>
      </c>
      <c r="S277" s="14">
        <v>0.13367041606502905</v>
      </c>
      <c r="T277" s="14">
        <v>0.15736535955849229</v>
      </c>
      <c r="U277" s="14">
        <v>0.12741466677827162</v>
      </c>
      <c r="V277" s="6"/>
      <c r="W277" s="6"/>
      <c r="X277" s="6"/>
      <c r="Y277" s="8"/>
      <c r="Z277" s="44"/>
      <c r="AA277" s="44"/>
      <c r="AB277" s="44"/>
      <c r="AC277" s="44"/>
      <c r="AD277" s="44"/>
      <c r="AE277" s="44"/>
      <c r="AF277" s="44"/>
    </row>
    <row r="278" spans="1:32">
      <c r="A278" s="10">
        <v>44561</v>
      </c>
      <c r="B278" s="11" cm="1">
        <f t="array" ref="B278">INDEX(APT_DATA, ROW(B278)-13, 2*$A$12-1)</f>
        <v>0.16396896351760226</v>
      </c>
      <c r="C278" s="11" cm="1">
        <f t="array" ref="C278">INDEX(APT_DATA, ROW(C278)-13, 2*$A$12)</f>
        <v>0.11862058481819093</v>
      </c>
      <c r="D278" s="12">
        <f t="shared" si="7"/>
        <v>-3.7791176889319322E-2</v>
      </c>
      <c r="E278" s="12">
        <f t="shared" si="8"/>
        <v>-1.463325528276771E-3</v>
      </c>
      <c r="F278" s="13">
        <v>0.20176014040692158</v>
      </c>
      <c r="G278" s="13">
        <v>0.1200839103464677</v>
      </c>
      <c r="H278" s="14">
        <v>0.16396896351760226</v>
      </c>
      <c r="I278" s="14">
        <v>0.11862058481819093</v>
      </c>
      <c r="J278" s="14">
        <v>0.17240991240263637</v>
      </c>
      <c r="K278" s="14">
        <v>9.2666295457120684E-2</v>
      </c>
      <c r="L278" s="14">
        <v>0.10301947076387408</v>
      </c>
      <c r="M278" s="14">
        <v>8.9014694927129767E-2</v>
      </c>
      <c r="N278" s="14">
        <v>0.32932656351626255</v>
      </c>
      <c r="O278" s="14">
        <v>0.1829228203243789</v>
      </c>
      <c r="P278" s="14">
        <v>0.14354209046136601</v>
      </c>
      <c r="Q278" s="14">
        <v>6.4854909640048142E-2</v>
      </c>
      <c r="R278" s="14">
        <v>0.20315916548663226</v>
      </c>
      <c r="S278" s="14">
        <v>0.12848511334962565</v>
      </c>
      <c r="T278" s="14">
        <v>0.12280236311287807</v>
      </c>
      <c r="U278" s="14">
        <v>0.11095745711273763</v>
      </c>
      <c r="V278" s="6"/>
      <c r="W278" s="6"/>
      <c r="X278" s="6"/>
      <c r="Y278" s="8"/>
      <c r="Z278" s="44"/>
      <c r="AA278" s="44"/>
      <c r="AB278" s="44"/>
      <c r="AC278" s="44"/>
      <c r="AD278" s="44"/>
      <c r="AE278" s="44"/>
      <c r="AF278" s="44"/>
    </row>
    <row r="279" spans="1:32">
      <c r="A279" s="10">
        <v>44592</v>
      </c>
      <c r="B279" s="11" cm="1">
        <f t="array" ref="B279">INDEX(APT_DATA, ROW(B279)-13, 2*$A$12-1)</f>
        <v>0.1482765163633013</v>
      </c>
      <c r="C279" s="11" cm="1">
        <f t="array" ref="C279">INDEX(APT_DATA, ROW(C279)-13, 2*$A$12)</f>
        <v>0.1052160754959599</v>
      </c>
      <c r="D279" s="12">
        <f t="shared" si="7"/>
        <v>-3.9262350343261421E-2</v>
      </c>
      <c r="E279" s="12">
        <f t="shared" si="8"/>
        <v>-7.2604255520203331E-3</v>
      </c>
      <c r="F279" s="13">
        <v>0.18753886670656272</v>
      </c>
      <c r="G279" s="13">
        <v>0.11247650104798024</v>
      </c>
      <c r="H279" s="14">
        <v>0.1482765163633013</v>
      </c>
      <c r="I279" s="14">
        <v>0.1052160754959599</v>
      </c>
      <c r="J279" s="14">
        <v>0.15943039964086037</v>
      </c>
      <c r="K279" s="14">
        <v>8.9196854856515628E-2</v>
      </c>
      <c r="L279" s="14">
        <v>8.5477357214932326E-2</v>
      </c>
      <c r="M279" s="14">
        <v>7.9955264167139495E-2</v>
      </c>
      <c r="N279" s="14">
        <v>0.32195911030440327</v>
      </c>
      <c r="O279" s="14">
        <v>0.17814683242472729</v>
      </c>
      <c r="P279" s="14">
        <v>0.1449238291658006</v>
      </c>
      <c r="Q279" s="14">
        <v>7.0203601886953404E-2</v>
      </c>
      <c r="R279" s="14">
        <v>0.19237384692060644</v>
      </c>
      <c r="S279" s="14">
        <v>0.12280611177252987</v>
      </c>
      <c r="T279" s="14">
        <v>0.1026447597581901</v>
      </c>
      <c r="U279" s="14">
        <v>0.10243451439933238</v>
      </c>
      <c r="V279" s="6"/>
      <c r="W279" s="6"/>
      <c r="X279" s="6"/>
      <c r="Y279" s="8"/>
      <c r="Z279" s="44"/>
      <c r="AA279" s="44"/>
      <c r="AB279" s="44"/>
      <c r="AC279" s="44"/>
      <c r="AD279" s="44"/>
      <c r="AE279" s="44"/>
      <c r="AF279" s="44"/>
    </row>
    <row r="280" spans="1:32">
      <c r="A280" s="10">
        <v>44620</v>
      </c>
      <c r="B280" s="11" cm="1">
        <f t="array" ref="B280">INDEX(APT_DATA, ROW(B280)-13, 2*$A$12-1)</f>
        <v>0.13123848098424307</v>
      </c>
      <c r="C280" s="11" cm="1">
        <f t="array" ref="C280">INDEX(APT_DATA, ROW(C280)-13, 2*$A$12)</f>
        <v>9.4375332247259358E-2</v>
      </c>
      <c r="D280" s="12">
        <f t="shared" si="7"/>
        <v>-3.7690899644533093E-2</v>
      </c>
      <c r="E280" s="12">
        <f t="shared" si="8"/>
        <v>-1.0405786596961786E-2</v>
      </c>
      <c r="F280" s="13">
        <v>0.16892938062877616</v>
      </c>
      <c r="G280" s="13">
        <v>0.10478111884422114</v>
      </c>
      <c r="H280" s="14">
        <v>0.13123848098424307</v>
      </c>
      <c r="I280" s="14">
        <v>9.4375332247259358E-2</v>
      </c>
      <c r="J280" s="14">
        <v>0.14302850073691187</v>
      </c>
      <c r="K280" s="14">
        <v>8.6597073994092E-2</v>
      </c>
      <c r="L280" s="14">
        <v>6.9431832892550061E-2</v>
      </c>
      <c r="M280" s="14">
        <v>7.0691959921522107E-2</v>
      </c>
      <c r="N280" s="14">
        <v>0.30549070815057644</v>
      </c>
      <c r="O280" s="14">
        <v>0.16793564687427476</v>
      </c>
      <c r="P280" s="14">
        <v>0.13967965021262874</v>
      </c>
      <c r="Q280" s="14">
        <v>6.9528856807153039E-2</v>
      </c>
      <c r="R280" s="14">
        <v>0.16671596540458467</v>
      </c>
      <c r="S280" s="14">
        <v>0.11255697765452122</v>
      </c>
      <c r="T280" s="14">
        <v>9.0467632234934703E-2</v>
      </c>
      <c r="U280" s="14">
        <v>0.10096088536956271</v>
      </c>
      <c r="V280" s="6"/>
      <c r="W280" s="6"/>
      <c r="X280" s="6"/>
      <c r="Y280" s="8"/>
      <c r="Z280" s="44"/>
      <c r="AA280" s="44"/>
      <c r="AB280" s="44"/>
      <c r="AC280" s="44"/>
      <c r="AD280" s="44"/>
      <c r="AE280" s="44"/>
      <c r="AF280" s="44"/>
    </row>
    <row r="281" spans="1:32">
      <c r="A281" s="10">
        <v>44651</v>
      </c>
      <c r="B281" s="11" cm="1">
        <f t="array" ref="B281">INDEX(APT_DATA, ROW(B281)-13, 2*$A$12-1)</f>
        <v>0.11698135527914122</v>
      </c>
      <c r="C281" s="11" cm="1">
        <f t="array" ref="C281">INDEX(APT_DATA, ROW(C281)-13, 2*$A$12)</f>
        <v>8.5455235894493775E-2</v>
      </c>
      <c r="D281" s="12">
        <f t="shared" si="7"/>
        <v>-3.3251509596091022E-2</v>
      </c>
      <c r="E281" s="12">
        <f t="shared" si="8"/>
        <v>-1.1887951594043766E-2</v>
      </c>
      <c r="F281" s="13">
        <v>0.15023286487523224</v>
      </c>
      <c r="G281" s="13">
        <v>9.7343187488537541E-2</v>
      </c>
      <c r="H281" s="14">
        <v>0.11698135527914122</v>
      </c>
      <c r="I281" s="14">
        <v>8.5455235894493775E-2</v>
      </c>
      <c r="J281" s="14">
        <v>0.13343519848799246</v>
      </c>
      <c r="K281" s="14">
        <v>8.2180248972865355E-2</v>
      </c>
      <c r="L281" s="14">
        <v>5.3971911272098438E-2</v>
      </c>
      <c r="M281" s="14">
        <v>6.1057686836689218E-2</v>
      </c>
      <c r="N281" s="14">
        <v>0.27173274990087792</v>
      </c>
      <c r="O281" s="14">
        <v>0.15072506641292827</v>
      </c>
      <c r="P281" s="14">
        <v>0.13547956163084973</v>
      </c>
      <c r="Q281" s="14">
        <v>6.8397980415588533E-2</v>
      </c>
      <c r="R281" s="14">
        <v>0.1402595326547742</v>
      </c>
      <c r="S281" s="14">
        <v>9.6629871220742736E-2</v>
      </c>
      <c r="T281" s="14">
        <v>7.7840479591543943E-2</v>
      </c>
      <c r="U281" s="14">
        <v>9.7777460078066758E-2</v>
      </c>
      <c r="V281" s="6"/>
      <c r="W281" s="6"/>
      <c r="X281" s="6"/>
      <c r="Y281" s="8"/>
      <c r="Z281" s="44"/>
      <c r="AA281" s="44"/>
      <c r="AB281" s="44"/>
      <c r="AC281" s="44"/>
      <c r="AD281" s="44"/>
      <c r="AE281" s="44"/>
      <c r="AF281" s="44"/>
    </row>
    <row r="282" spans="1:32">
      <c r="A282" s="10">
        <v>44681</v>
      </c>
      <c r="B282" s="11" cm="1">
        <f t="array" ref="B282">INDEX(APT_DATA, ROW(B282)-13, 2*$A$12-1)</f>
        <v>0.10766001044716056</v>
      </c>
      <c r="C282" s="11" cm="1">
        <f t="array" ref="C282">INDEX(APT_DATA, ROW(C282)-13, 2*$A$12)</f>
        <v>8.0122306595386439E-2</v>
      </c>
      <c r="D282" s="12">
        <f t="shared" si="7"/>
        <v>-2.8546253668343846E-2</v>
      </c>
      <c r="E282" s="12">
        <f t="shared" si="8"/>
        <v>-1.1317794344863907E-2</v>
      </c>
      <c r="F282" s="13">
        <v>0.13620626411550441</v>
      </c>
      <c r="G282" s="13">
        <v>9.1440100940250346E-2</v>
      </c>
      <c r="H282" s="14">
        <v>0.10766001044716056</v>
      </c>
      <c r="I282" s="14">
        <v>8.0122306595386439E-2</v>
      </c>
      <c r="J282" s="14">
        <v>0.12443285548800942</v>
      </c>
      <c r="K282" s="14">
        <v>8.062332997884103E-2</v>
      </c>
      <c r="L282" s="14">
        <v>3.9845989883126709E-2</v>
      </c>
      <c r="M282" s="14">
        <v>5.2910266238317405E-2</v>
      </c>
      <c r="N282" s="14">
        <v>0.23775824479028285</v>
      </c>
      <c r="O282" s="14">
        <v>0.13361176232774352</v>
      </c>
      <c r="P282" s="14">
        <v>0.13169448408527096</v>
      </c>
      <c r="Q282" s="14">
        <v>6.8745912014300581E-2</v>
      </c>
      <c r="R282" s="14">
        <v>0.12909491988818855</v>
      </c>
      <c r="S282" s="14">
        <v>9.0462521101906335E-2</v>
      </c>
      <c r="T282" s="14">
        <v>7.0710001115424026E-2</v>
      </c>
      <c r="U282" s="14">
        <v>8.9292377773476872E-2</v>
      </c>
      <c r="V282" s="6"/>
      <c r="W282" s="6"/>
      <c r="X282" s="6"/>
      <c r="Y282" s="8"/>
      <c r="Z282" s="44"/>
      <c r="AA282" s="44"/>
      <c r="AB282" s="44"/>
      <c r="AC282" s="44"/>
      <c r="AD282" s="44"/>
      <c r="AE282" s="44"/>
      <c r="AF282" s="44"/>
    </row>
    <row r="283" spans="1:32">
      <c r="A283" s="10">
        <v>44712</v>
      </c>
      <c r="B283" s="11" cm="1">
        <f t="array" ref="B283">INDEX(APT_DATA, ROW(B283)-13, 2*$A$12-1)</f>
        <v>9.8936751306688997E-2</v>
      </c>
      <c r="C283" s="11" cm="1">
        <f t="array" ref="C283">INDEX(APT_DATA, ROW(C283)-13, 2*$A$12)</f>
        <v>7.5157416268722299E-2</v>
      </c>
      <c r="D283" s="12">
        <f t="shared" si="7"/>
        <v>-2.60052068167822E-2</v>
      </c>
      <c r="E283" s="12">
        <f t="shared" si="8"/>
        <v>-1.1588977105855047E-2</v>
      </c>
      <c r="F283" s="13">
        <v>0.1249419581234712</v>
      </c>
      <c r="G283" s="13">
        <v>8.6746393374577346E-2</v>
      </c>
      <c r="H283" s="14">
        <v>9.8936751306688997E-2</v>
      </c>
      <c r="I283" s="14">
        <v>7.5157416268722299E-2</v>
      </c>
      <c r="J283" s="14">
        <v>0.11225250321719238</v>
      </c>
      <c r="K283" s="14">
        <v>7.6948499438521667E-2</v>
      </c>
      <c r="L283" s="14">
        <v>2.5709403976390988E-2</v>
      </c>
      <c r="M283" s="14">
        <v>3.6905260758380631E-2</v>
      </c>
      <c r="N283" s="14">
        <v>0.21278818180591363</v>
      </c>
      <c r="O283" s="14">
        <v>0.1229556146121964</v>
      </c>
      <c r="P283" s="14">
        <v>0.13421315454128324</v>
      </c>
      <c r="Q283" s="14">
        <v>7.2106868334775864E-2</v>
      </c>
      <c r="R283" s="14">
        <v>0.11520067245974608</v>
      </c>
      <c r="S283" s="14">
        <v>8.4049795291835538E-2</v>
      </c>
      <c r="T283" s="14">
        <v>6.6477092748889355E-2</v>
      </c>
      <c r="U283" s="14">
        <v>8.5148790201306612E-2</v>
      </c>
      <c r="V283" s="6"/>
      <c r="W283" s="6"/>
      <c r="X283" s="6"/>
      <c r="Y283" s="8"/>
      <c r="Z283" s="44"/>
      <c r="AA283" s="44"/>
      <c r="AB283" s="44"/>
      <c r="AC283" s="44"/>
      <c r="AD283" s="44"/>
      <c r="AE283" s="44"/>
      <c r="AF283" s="44"/>
    </row>
    <row r="284" spans="1:32">
      <c r="A284" s="10">
        <v>44742</v>
      </c>
      <c r="B284" s="11" cm="1">
        <f t="array" ref="B284">INDEX(APT_DATA, ROW(B284)-13, 2*$A$12-1)</f>
        <v>8.2442768842761138E-2</v>
      </c>
      <c r="C284" s="11" cm="1">
        <f t="array" ref="C284">INDEX(APT_DATA, ROW(C284)-13, 2*$A$12)</f>
        <v>6.1246084135831547E-2</v>
      </c>
      <c r="D284" s="12">
        <f t="shared" si="7"/>
        <v>-2.208432723955589E-2</v>
      </c>
      <c r="E284" s="12">
        <f t="shared" si="8"/>
        <v>-1.3239191819974794E-2</v>
      </c>
      <c r="F284" s="13">
        <v>0.10452709608231703</v>
      </c>
      <c r="G284" s="13">
        <v>7.448527595580634E-2</v>
      </c>
      <c r="H284" s="14">
        <v>8.2442768842761138E-2</v>
      </c>
      <c r="I284" s="14">
        <v>6.1246084135831547E-2</v>
      </c>
      <c r="J284" s="14">
        <v>9.3272433101602603E-2</v>
      </c>
      <c r="K284" s="14">
        <v>7.078989824306503E-2</v>
      </c>
      <c r="L284" s="14">
        <v>9.8484664264546495E-3</v>
      </c>
      <c r="M284" s="14">
        <v>1.5785045610755555E-2</v>
      </c>
      <c r="N284" s="14">
        <v>0.16521384015657636</v>
      </c>
      <c r="O284" s="14">
        <v>9.7994564188018662E-2</v>
      </c>
      <c r="P284" s="14">
        <v>0.12886881059399635</v>
      </c>
      <c r="Q284" s="14">
        <v>6.6444573977831434E-2</v>
      </c>
      <c r="R284" s="14">
        <v>9.3209749652372054E-2</v>
      </c>
      <c r="S284" s="14">
        <v>6.9605082336083424E-2</v>
      </c>
      <c r="T284" s="14">
        <v>5.7720644823732847E-2</v>
      </c>
      <c r="U284" s="14">
        <v>7.6535946988024683E-2</v>
      </c>
      <c r="V284" s="6"/>
      <c r="W284" s="6"/>
      <c r="X284" s="6"/>
      <c r="Y284" s="8"/>
      <c r="Z284" s="44"/>
      <c r="AA284" s="44"/>
      <c r="AB284" s="44"/>
      <c r="AC284" s="44"/>
      <c r="AD284" s="44"/>
      <c r="AE284" s="44"/>
      <c r="AF284" s="44"/>
    </row>
    <row r="285" spans="1:32">
      <c r="A285" s="10">
        <v>44773</v>
      </c>
      <c r="B285" s="11" cm="1">
        <f t="array" ref="B285">INDEX(APT_DATA, ROW(B285)-13, 2*$A$12-1)</f>
        <v>6.9109097971144617E-2</v>
      </c>
      <c r="C285" s="11" cm="1">
        <f t="array" ref="C285">INDEX(APT_DATA, ROW(C285)-13, 2*$A$12)</f>
        <v>5.0371850302488586E-2</v>
      </c>
      <c r="D285" s="12">
        <f t="shared" si="7"/>
        <v>-1.8083233778100283E-2</v>
      </c>
      <c r="E285" s="12">
        <f t="shared" si="8"/>
        <v>-1.2498381137634018E-2</v>
      </c>
      <c r="F285" s="13">
        <v>8.71923317492449E-2</v>
      </c>
      <c r="G285" s="13">
        <v>6.2870231440122604E-2</v>
      </c>
      <c r="H285" s="14">
        <v>6.9109097971144617E-2</v>
      </c>
      <c r="I285" s="14">
        <v>5.0371850302488586E-2</v>
      </c>
      <c r="J285" s="14">
        <v>7.4775778025126582E-2</v>
      </c>
      <c r="K285" s="14">
        <v>6.1204656182962003E-2</v>
      </c>
      <c r="L285" s="14">
        <v>-1.1163923146844112E-3</v>
      </c>
      <c r="M285" s="14">
        <v>-1.5657081741955459E-3</v>
      </c>
      <c r="N285" s="14">
        <v>0.1326171394084481</v>
      </c>
      <c r="O285" s="14">
        <v>7.7502618106232157E-2</v>
      </c>
      <c r="P285" s="14">
        <v>0.12342045670647339</v>
      </c>
      <c r="Q285" s="14">
        <v>6.3303086645448925E-2</v>
      </c>
      <c r="R285" s="14">
        <v>7.2438764599670247E-2</v>
      </c>
      <c r="S285" s="14">
        <v>5.3247124241989185E-2</v>
      </c>
      <c r="T285" s="14">
        <v>4.9007861044281675E-2</v>
      </c>
      <c r="U285" s="14">
        <v>6.7656506998173382E-2</v>
      </c>
      <c r="V285" s="6"/>
      <c r="W285" s="6"/>
      <c r="X285" s="6"/>
      <c r="Y285" s="8"/>
      <c r="Z285" s="44"/>
      <c r="AA285" s="44"/>
      <c r="AB285" s="44"/>
      <c r="AC285" s="44"/>
      <c r="AD285" s="44"/>
      <c r="AE285" s="44"/>
      <c r="AF285" s="44"/>
    </row>
    <row r="286" spans="1:32">
      <c r="A286" s="10">
        <v>44804</v>
      </c>
      <c r="B286" s="11" cm="1">
        <f t="array" ref="B286">INDEX(APT_DATA, ROW(B286)-13, 2*$A$12-1)</f>
        <v>5.0811302602106645E-2</v>
      </c>
      <c r="C286" s="11" cm="1">
        <f t="array" ref="C286">INDEX(APT_DATA, ROW(C286)-13, 2*$A$12)</f>
        <v>3.7404915620026902E-2</v>
      </c>
      <c r="D286" s="12">
        <f t="shared" si="7"/>
        <v>-1.2816569611580508E-2</v>
      </c>
      <c r="E286" s="12">
        <f t="shared" si="8"/>
        <v>-9.7066415252868854E-3</v>
      </c>
      <c r="F286" s="13">
        <v>6.3627872213687153E-2</v>
      </c>
      <c r="G286" s="13">
        <v>4.7111557145313787E-2</v>
      </c>
      <c r="H286" s="14">
        <v>5.0811302602106645E-2</v>
      </c>
      <c r="I286" s="14">
        <v>3.7404915620026902E-2</v>
      </c>
      <c r="J286" s="14">
        <v>5.2483482359852784E-2</v>
      </c>
      <c r="K286" s="14">
        <v>4.9176705619200289E-2</v>
      </c>
      <c r="L286" s="14">
        <v>-1.2019355976617185E-2</v>
      </c>
      <c r="M286" s="14">
        <v>-1.9340646482674528E-2</v>
      </c>
      <c r="N286" s="14">
        <v>9.1371653528002916E-2</v>
      </c>
      <c r="O286" s="14">
        <v>5.2933629390450099E-2</v>
      </c>
      <c r="P286" s="14">
        <v>0.11015494014766092</v>
      </c>
      <c r="Q286" s="14">
        <v>5.682965044113053E-2</v>
      </c>
      <c r="R286" s="14">
        <v>4.2617474005375522E-2</v>
      </c>
      <c r="S286" s="14">
        <v>3.4886390800760836E-2</v>
      </c>
      <c r="T286" s="14">
        <v>3.4185620118372562E-2</v>
      </c>
      <c r="U286" s="14">
        <v>5.7587365067532481E-2</v>
      </c>
      <c r="V286" s="6"/>
      <c r="W286" s="6"/>
      <c r="X286" s="6"/>
      <c r="Y286" s="8"/>
      <c r="Z286" s="44"/>
      <c r="AA286" s="44"/>
      <c r="AB286" s="44"/>
      <c r="AC286" s="44"/>
      <c r="AD286" s="44"/>
      <c r="AE286" s="44"/>
      <c r="AF286" s="44"/>
    </row>
    <row r="287" spans="1:32">
      <c r="A287" s="10">
        <v>44834</v>
      </c>
      <c r="B287" s="11" cm="1">
        <f t="array" ref="B287">INDEX(APT_DATA, ROW(B287)-13, 2*$A$12-1)</f>
        <v>3.1316226777247547E-2</v>
      </c>
      <c r="C287" s="11" cm="1">
        <f t="array" ref="C287">INDEX(APT_DATA, ROW(C287)-13, 2*$A$12)</f>
        <v>2.4948884063210608E-2</v>
      </c>
      <c r="D287" s="12">
        <f t="shared" si="7"/>
        <v>-9.2832121294261771E-3</v>
      </c>
      <c r="E287" s="12">
        <f t="shared" si="8"/>
        <v>-7.5200483907178484E-3</v>
      </c>
      <c r="F287" s="13">
        <v>4.0599438906673724E-2</v>
      </c>
      <c r="G287" s="13">
        <v>3.2468932453928456E-2</v>
      </c>
      <c r="H287" s="14">
        <v>3.1316226777247547E-2</v>
      </c>
      <c r="I287" s="14">
        <v>2.4948884063210608E-2</v>
      </c>
      <c r="J287" s="14">
        <v>3.5659998031492668E-2</v>
      </c>
      <c r="K287" s="14">
        <v>3.9764264411416894E-2</v>
      </c>
      <c r="L287" s="14">
        <v>-2.2905199576542024E-2</v>
      </c>
      <c r="M287" s="14">
        <v>-3.4250556401107968E-2</v>
      </c>
      <c r="N287" s="14">
        <v>5.3677092673911408E-2</v>
      </c>
      <c r="O287" s="14">
        <v>3.1493961086122235E-2</v>
      </c>
      <c r="P287" s="14">
        <v>9.1679943297043209E-2</v>
      </c>
      <c r="Q287" s="14">
        <v>4.7443139383840816E-2</v>
      </c>
      <c r="R287" s="14">
        <v>1.8883488768427936E-2</v>
      </c>
      <c r="S287" s="14">
        <v>1.5698094070648816E-2</v>
      </c>
      <c r="T287" s="14">
        <v>2.4024175330966235E-2</v>
      </c>
      <c r="U287" s="14">
        <v>4.6859044967274999E-2</v>
      </c>
      <c r="V287" s="6"/>
      <c r="W287" s="6"/>
      <c r="X287" s="6"/>
      <c r="Y287" s="8"/>
      <c r="Z287" s="44"/>
      <c r="AA287" s="44"/>
      <c r="AB287" s="44"/>
      <c r="AC287" s="44"/>
      <c r="AD287" s="44"/>
      <c r="AE287" s="44"/>
      <c r="AF287" s="44"/>
    </row>
    <row r="288" spans="1:32">
      <c r="A288" s="10">
        <v>44865</v>
      </c>
      <c r="B288" s="11" cm="1">
        <f t="array" ref="B288">INDEX(APT_DATA, ROW(B288)-13, 2*$A$12-1)</f>
        <v>1.3816004900980561E-2</v>
      </c>
      <c r="C288" s="11" cm="1">
        <f t="array" ref="C288">INDEX(APT_DATA, ROW(C288)-13, 2*$A$12)</f>
        <v>1.3204515437990061E-2</v>
      </c>
      <c r="D288" s="12">
        <f t="shared" si="7"/>
        <v>-5.7199145793682682E-3</v>
      </c>
      <c r="E288" s="12">
        <f t="shared" si="8"/>
        <v>-4.413980190203004E-3</v>
      </c>
      <c r="F288" s="13">
        <v>1.9535919480348829E-2</v>
      </c>
      <c r="G288" s="13">
        <v>1.7618495628193065E-2</v>
      </c>
      <c r="H288" s="14">
        <v>1.3816004900980561E-2</v>
      </c>
      <c r="I288" s="14">
        <v>1.3204515437990061E-2</v>
      </c>
      <c r="J288" s="14">
        <v>2.1012855083287096E-2</v>
      </c>
      <c r="K288" s="14">
        <v>2.8074537630943031E-2</v>
      </c>
      <c r="L288" s="14">
        <v>-3.5723220722262972E-2</v>
      </c>
      <c r="M288" s="14">
        <v>-4.7393175285600941E-2</v>
      </c>
      <c r="N288" s="14">
        <v>1.8704833917829067E-2</v>
      </c>
      <c r="O288" s="14">
        <v>7.8123922555941583E-3</v>
      </c>
      <c r="P288" s="14">
        <v>7.1025093582584242E-2</v>
      </c>
      <c r="Q288" s="14">
        <v>3.7252962200384765E-2</v>
      </c>
      <c r="R288" s="14">
        <v>-3.774083119775784E-3</v>
      </c>
      <c r="S288" s="14">
        <v>-2.3368238951942955E-3</v>
      </c>
      <c r="T288" s="14">
        <v>1.476682766951809E-2</v>
      </c>
      <c r="U288" s="14">
        <v>3.7135164079423744E-2</v>
      </c>
      <c r="V288" s="6"/>
      <c r="W288" s="6"/>
      <c r="X288" s="6"/>
      <c r="Y288" s="8"/>
      <c r="Z288" s="44"/>
      <c r="AA288" s="44"/>
      <c r="AB288" s="44"/>
      <c r="AC288" s="44"/>
      <c r="AD288" s="44"/>
      <c r="AE288" s="44"/>
      <c r="AF288" s="44"/>
    </row>
    <row r="289" spans="1:32">
      <c r="A289" s="10">
        <v>44895</v>
      </c>
      <c r="B289" s="11" cm="1">
        <f t="array" ref="B289">INDEX(APT_DATA, ROW(B289)-13, 2*$A$12-1)</f>
        <v>-1.1009431866578323E-2</v>
      </c>
      <c r="C289" s="11" cm="1">
        <f t="array" ref="C289">INDEX(APT_DATA, ROW(C289)-13, 2*$A$12)</f>
        <v>-1.796720058856105E-2</v>
      </c>
      <c r="D289" s="12">
        <f t="shared" si="7"/>
        <v>-8.3755309946009771E-4</v>
      </c>
      <c r="E289" s="12">
        <f t="shared" si="8"/>
        <v>-7.5729044269654544E-3</v>
      </c>
      <c r="F289" s="13">
        <v>-1.0171878767118225E-2</v>
      </c>
      <c r="G289" s="13">
        <v>-1.0394296161595595E-2</v>
      </c>
      <c r="H289" s="14">
        <v>-1.1009431866578323E-2</v>
      </c>
      <c r="I289" s="14">
        <v>-1.796720058856105E-2</v>
      </c>
      <c r="J289" s="14">
        <v>-2.6413070462333321E-3</v>
      </c>
      <c r="K289" s="14">
        <v>4.053931281168488E-3</v>
      </c>
      <c r="L289" s="14">
        <v>-5.4940293080762759E-2</v>
      </c>
      <c r="M289" s="14">
        <v>-7.0428731154291269E-2</v>
      </c>
      <c r="N289" s="14">
        <v>-2.9555555645046971E-2</v>
      </c>
      <c r="O289" s="14">
        <v>-3.0533079567608423E-2</v>
      </c>
      <c r="P289" s="14">
        <v>3.588979014772864E-2</v>
      </c>
      <c r="Q289" s="14">
        <v>1.5033906093857352E-2</v>
      </c>
      <c r="R289" s="14">
        <v>-4.5398316701127595E-2</v>
      </c>
      <c r="S289" s="14">
        <v>-2.7151236739631823E-2</v>
      </c>
      <c r="T289" s="14">
        <v>-2.2921383754789248E-3</v>
      </c>
      <c r="U289" s="14">
        <v>1.6359198139296538E-2</v>
      </c>
      <c r="V289" s="6"/>
      <c r="W289" s="6"/>
      <c r="X289" s="6"/>
      <c r="Y289" s="8"/>
      <c r="Z289" s="44"/>
      <c r="AA289" s="44"/>
      <c r="AB289" s="44"/>
      <c r="AC289" s="44"/>
      <c r="AD289" s="44"/>
      <c r="AE289" s="44"/>
      <c r="AF289" s="44"/>
    </row>
    <row r="290" spans="1:32">
      <c r="A290" s="10">
        <v>44926</v>
      </c>
      <c r="B290" s="11" cm="1">
        <f t="array" ref="B290">INDEX(APT_DATA, ROW(B290)-13, 2*$A$12-1)</f>
        <v>-2.9648816724901272E-2</v>
      </c>
      <c r="C290" s="11" cm="1">
        <f t="array" ref="C290">INDEX(APT_DATA, ROW(C290)-13, 2*$A$12)</f>
        <v>-5.4531001548876912E-2</v>
      </c>
      <c r="D290" s="12">
        <f t="shared" si="7"/>
        <v>1.598670295225646E-3</v>
      </c>
      <c r="E290" s="12">
        <f t="shared" si="8"/>
        <v>-1.6146570393876791E-2</v>
      </c>
      <c r="F290" s="13">
        <v>-3.1247487020126918E-2</v>
      </c>
      <c r="G290" s="13">
        <v>-3.838443115500012E-2</v>
      </c>
      <c r="H290" s="14">
        <v>-2.9648816724901272E-2</v>
      </c>
      <c r="I290" s="14">
        <v>-5.4531001548876912E-2</v>
      </c>
      <c r="J290" s="14">
        <v>-2.2411374818384289E-2</v>
      </c>
      <c r="K290" s="14">
        <v>-2.181108704563095E-2</v>
      </c>
      <c r="L290" s="14">
        <v>-7.149142126916741E-2</v>
      </c>
      <c r="M290" s="14">
        <v>-9.287393425352708E-2</v>
      </c>
      <c r="N290" s="14">
        <v>-6.1204740539188229E-2</v>
      </c>
      <c r="O290" s="14">
        <v>-6.4789583698063091E-2</v>
      </c>
      <c r="P290" s="14">
        <v>1.6097572954563599E-2</v>
      </c>
      <c r="Q290" s="14">
        <v>-2.5129144057109976E-3</v>
      </c>
      <c r="R290" s="14">
        <v>-6.6470716517264883E-2</v>
      </c>
      <c r="S290" s="14">
        <v>-5.0467164139141429E-2</v>
      </c>
      <c r="T290" s="14">
        <v>-2.3402669865464465E-2</v>
      </c>
      <c r="U290" s="14">
        <v>-8.331969166312847E-3</v>
      </c>
      <c r="V290" s="6"/>
      <c r="W290" s="6"/>
      <c r="X290" s="6"/>
      <c r="Y290" s="8"/>
      <c r="Z290" s="44"/>
      <c r="AA290" s="44"/>
      <c r="AB290" s="44"/>
      <c r="AC290" s="44"/>
      <c r="AD290" s="44"/>
      <c r="AE290" s="44"/>
      <c r="AF290" s="44"/>
    </row>
    <row r="291" spans="1:32">
      <c r="A291" s="10">
        <v>44957</v>
      </c>
      <c r="B291" s="11" cm="1">
        <f t="array" ref="B291">INDEX(APT_DATA, ROW(B291)-13, 2*$A$12-1)</f>
        <v>-5.2159526364000008E-2</v>
      </c>
      <c r="C291" s="11" cm="1">
        <f t="array" ref="C291">INDEX(APT_DATA, ROW(C291)-13, 2*$A$12)</f>
        <v>-9.4955395088999972E-2</v>
      </c>
      <c r="D291" s="12">
        <f t="shared" si="7"/>
        <v>5.976032999999159E-4</v>
      </c>
      <c r="E291" s="12">
        <f t="shared" si="8"/>
        <v>-2.5667870858000041E-2</v>
      </c>
      <c r="F291" s="13">
        <v>-5.2757129663999924E-2</v>
      </c>
      <c r="G291" s="13">
        <v>-6.9287524230999931E-2</v>
      </c>
      <c r="H291" s="14">
        <v>-5.2159526364000008E-2</v>
      </c>
      <c r="I291" s="14">
        <v>-9.4955395088999972E-2</v>
      </c>
      <c r="J291" s="14">
        <v>-4.1814611517000055E-2</v>
      </c>
      <c r="K291" s="14">
        <v>-5.1190975660999949E-2</v>
      </c>
      <c r="L291" s="14">
        <v>-8.7311605146999982E-2</v>
      </c>
      <c r="M291" s="14">
        <v>-0.11443902443099996</v>
      </c>
      <c r="N291" s="14">
        <v>-8.8793816170999906E-2</v>
      </c>
      <c r="O291" s="14">
        <v>-0.10478593830899996</v>
      </c>
      <c r="P291" s="14">
        <v>-6.0325708870000438E-3</v>
      </c>
      <c r="Q291" s="14">
        <v>-2.2319680238999995E-2</v>
      </c>
      <c r="R291" s="14">
        <v>-8.3371261519999962E-2</v>
      </c>
      <c r="S291" s="14">
        <v>-7.0913990138000038E-2</v>
      </c>
      <c r="T291" s="14">
        <v>-4.0181488646999997E-2</v>
      </c>
      <c r="U291" s="14">
        <v>-2.9719045771999908E-2</v>
      </c>
      <c r="V291" s="6"/>
      <c r="W291" s="6"/>
      <c r="X291" s="6"/>
      <c r="Y291" s="8"/>
      <c r="Z291" s="44"/>
      <c r="AA291" s="44"/>
      <c r="AB291" s="44"/>
      <c r="AC291" s="44"/>
      <c r="AD291" s="44"/>
      <c r="AE291" s="44"/>
      <c r="AF291" s="44"/>
    </row>
    <row r="292" spans="1:32">
      <c r="A292" s="10">
        <v>44985</v>
      </c>
      <c r="B292" s="11" cm="1">
        <f t="array" ref="B292">INDEX(APT_DATA, ROW(B292)-13, 2*$A$12-1)</f>
        <v>-6.4365421213449792E-2</v>
      </c>
      <c r="C292" s="11" cm="1">
        <f t="array" ref="C292">INDEX(APT_DATA, ROW(C292)-13, 2*$A$12)</f>
        <v>-0.11971247511141914</v>
      </c>
      <c r="D292" s="12">
        <f t="shared" ref="D292:D296" si="9">B292-F292</f>
        <v>8.9705223359570763E-4</v>
      </c>
      <c r="E292" s="12">
        <f t="shared" ref="E292:E296" si="10">C292-G292</f>
        <v>-2.8779863053886023E-2</v>
      </c>
      <c r="F292" s="13">
        <v>-6.5262473447045499E-2</v>
      </c>
      <c r="G292" s="13">
        <v>-9.0932612057533113E-2</v>
      </c>
      <c r="H292" s="14">
        <v>-6.4365421213449792E-2</v>
      </c>
      <c r="I292" s="14">
        <v>-0.11971247511141914</v>
      </c>
      <c r="J292" s="14">
        <v>-5.0750447297214785E-2</v>
      </c>
      <c r="K292" s="14">
        <v>-6.7954437388969446E-2</v>
      </c>
      <c r="L292" s="14">
        <v>-9.8757328622175788E-2</v>
      </c>
      <c r="M292" s="14">
        <v>-0.13113740297160081</v>
      </c>
      <c r="N292" s="14">
        <v>-0.11064844986868738</v>
      </c>
      <c r="O292" s="14">
        <v>-0.1391742081654237</v>
      </c>
      <c r="P292" s="14">
        <v>-1.8398757408994548E-2</v>
      </c>
      <c r="Q292" s="14">
        <v>-3.4811076221326065E-2</v>
      </c>
      <c r="R292" s="14">
        <v>-9.4044836644888496E-2</v>
      </c>
      <c r="S292" s="14">
        <v>-8.6164387730249925E-2</v>
      </c>
      <c r="T292" s="14">
        <v>-5.0219481474120031E-2</v>
      </c>
      <c r="U292" s="14">
        <v>-5.0376819629128322E-2</v>
      </c>
      <c r="V292" s="6"/>
      <c r="W292" s="6"/>
      <c r="X292" s="6"/>
      <c r="Y292" s="8"/>
      <c r="Z292" s="44"/>
      <c r="AA292" s="44"/>
      <c r="AB292" s="44"/>
      <c r="AC292" s="44"/>
      <c r="AD292" s="44"/>
      <c r="AE292" s="44"/>
      <c r="AF292" s="44"/>
    </row>
    <row r="293" spans="1:32">
      <c r="A293" s="10">
        <v>45016</v>
      </c>
      <c r="B293" s="11" cm="1">
        <f t="array" ref="B293">INDEX(APT_DATA, ROW(B293)-13, 2*$A$12-1)</f>
        <v>-7.5826241148655216E-2</v>
      </c>
      <c r="C293" s="11" cm="1">
        <f t="array" ref="C293">INDEX(APT_DATA, ROW(C293)-13, 2*$A$12)</f>
        <v>-0.13532117612246208</v>
      </c>
      <c r="D293" s="12">
        <f t="shared" si="9"/>
        <v>1.8121670808266543E-3</v>
      </c>
      <c r="E293" s="12">
        <f t="shared" si="10"/>
        <v>-3.0786879586567339E-2</v>
      </c>
      <c r="F293" s="13">
        <v>-7.763840822948187E-2</v>
      </c>
      <c r="G293" s="13">
        <v>-0.10453429653589474</v>
      </c>
      <c r="H293" s="14">
        <v>-7.5826241148655216E-2</v>
      </c>
      <c r="I293" s="14">
        <v>-0.13532117612246208</v>
      </c>
      <c r="J293" s="14">
        <v>-6.3677607763290012E-2</v>
      </c>
      <c r="K293" s="14">
        <v>-8.2978445042483862E-2</v>
      </c>
      <c r="L293" s="14">
        <v>-0.11018914587240325</v>
      </c>
      <c r="M293" s="14">
        <v>-0.14758793279900029</v>
      </c>
      <c r="N293" s="14">
        <v>-0.12956509366249669</v>
      </c>
      <c r="O293" s="14">
        <v>-0.15564813724085902</v>
      </c>
      <c r="P293" s="14">
        <v>-3.175487815972089E-2</v>
      </c>
      <c r="Q293" s="14">
        <v>-4.1341428971637062E-2</v>
      </c>
      <c r="R293" s="14">
        <v>-0.10306876038274493</v>
      </c>
      <c r="S293" s="14">
        <v>-9.48985712450513E-2</v>
      </c>
      <c r="T293" s="14">
        <v>-5.8022032101589627E-2</v>
      </c>
      <c r="U293" s="14">
        <v>-6.5127391247801314E-2</v>
      </c>
      <c r="V293" s="6"/>
      <c r="W293" s="6"/>
      <c r="X293" s="6"/>
      <c r="Y293" s="8"/>
      <c r="Z293" s="44"/>
      <c r="AA293" s="44"/>
      <c r="AB293" s="44"/>
      <c r="AC293" s="44"/>
      <c r="AD293" s="44"/>
      <c r="AE293" s="44"/>
      <c r="AF293" s="44"/>
    </row>
    <row r="294" spans="1:32">
      <c r="A294" s="10">
        <v>45046</v>
      </c>
      <c r="B294" s="11" cm="1">
        <f t="array" ref="B294">INDEX(APT_DATA, ROW(B294)-13, 2*$A$12-1)</f>
        <v>-8.5786250579149681E-2</v>
      </c>
      <c r="C294" s="11" cm="1">
        <f t="array" ref="C294">INDEX(APT_DATA, ROW(C294)-13, 2*$A$12)</f>
        <v>-0.14656768848952073</v>
      </c>
      <c r="D294" s="12">
        <f t="shared" si="9"/>
        <v>4.1616228449105064E-3</v>
      </c>
      <c r="E294" s="12">
        <f t="shared" si="10"/>
        <v>-3.0907498733713901E-2</v>
      </c>
      <c r="F294" s="13">
        <v>-8.9947873424060187E-2</v>
      </c>
      <c r="G294" s="13">
        <v>-0.11566018975580683</v>
      </c>
      <c r="H294" s="14">
        <v>-8.5786250579149681E-2</v>
      </c>
      <c r="I294" s="14">
        <v>-0.14656768848952073</v>
      </c>
      <c r="J294" s="14">
        <v>-7.8106482054720594E-2</v>
      </c>
      <c r="K294" s="14">
        <v>-9.685043371632851E-2</v>
      </c>
      <c r="L294" s="14">
        <v>-0.12092675329882585</v>
      </c>
      <c r="M294" s="14">
        <v>-0.16060803219212483</v>
      </c>
      <c r="N294" s="14">
        <v>-0.14377598947191883</v>
      </c>
      <c r="O294" s="14">
        <v>-0.16995378454718935</v>
      </c>
      <c r="P294" s="14">
        <v>-4.1231762819325501E-2</v>
      </c>
      <c r="Q294" s="14">
        <v>-4.7742621810311081E-2</v>
      </c>
      <c r="R294" s="14">
        <v>-0.1145396235526398</v>
      </c>
      <c r="S294" s="14">
        <v>-0.10414313445468459</v>
      </c>
      <c r="T294" s="14">
        <v>-6.6337204943902828E-2</v>
      </c>
      <c r="U294" s="14">
        <v>-7.6191301531474354E-2</v>
      </c>
      <c r="V294" s="6"/>
      <c r="W294" s="6"/>
      <c r="X294" s="6"/>
      <c r="Y294" s="8"/>
      <c r="Z294" s="44"/>
      <c r="AA294" s="44"/>
      <c r="AB294" s="44"/>
      <c r="AC294" s="44"/>
      <c r="AD294" s="44"/>
      <c r="AE294" s="44"/>
      <c r="AF294" s="44"/>
    </row>
    <row r="295" spans="1:32">
      <c r="A295" s="10">
        <v>45077</v>
      </c>
      <c r="B295" s="11" cm="1">
        <f t="array" ref="B295">INDEX(APT_DATA, ROW(B295)-13, 2*$A$12-1)</f>
        <v>-9.5699463160083931E-2</v>
      </c>
      <c r="C295" s="11" cm="1">
        <f t="array" ref="C295">INDEX(APT_DATA, ROW(C295)-13, 2*$A$12)</f>
        <v>-0.15513327083796169</v>
      </c>
      <c r="D295" s="12">
        <f t="shared" si="9"/>
        <v>4.2328070943898899E-3</v>
      </c>
      <c r="E295" s="12">
        <f t="shared" si="10"/>
        <v>-3.0331368908552481E-2</v>
      </c>
      <c r="F295" s="13">
        <v>-9.9932270254473821E-2</v>
      </c>
      <c r="G295" s="13">
        <v>-0.12480190192940921</v>
      </c>
      <c r="H295" s="14">
        <v>-9.5699463160083931E-2</v>
      </c>
      <c r="I295" s="14">
        <v>-0.15513327083796169</v>
      </c>
      <c r="J295" s="14">
        <v>-8.8009566393410288E-2</v>
      </c>
      <c r="K295" s="14">
        <v>-0.10373163129452534</v>
      </c>
      <c r="L295" s="14">
        <v>-0.13153457656976331</v>
      </c>
      <c r="M295" s="14">
        <v>-0.16996811254525768</v>
      </c>
      <c r="N295" s="14">
        <v>-0.15374610724325743</v>
      </c>
      <c r="O295" s="14">
        <v>-0.18040605100115592</v>
      </c>
      <c r="P295" s="14">
        <v>-5.4167221158627155E-2</v>
      </c>
      <c r="Q295" s="14">
        <v>-5.6912416632768248E-2</v>
      </c>
      <c r="R295" s="14">
        <v>-0.12244727422543289</v>
      </c>
      <c r="S295" s="14">
        <v>-0.11092672548661275</v>
      </c>
      <c r="T295" s="14">
        <v>-7.6437674717745985E-2</v>
      </c>
      <c r="U295" s="14">
        <v>-8.93120461483915E-2</v>
      </c>
      <c r="V295" s="6"/>
      <c r="W295" s="6"/>
      <c r="X295" s="6"/>
      <c r="Y295" s="8"/>
      <c r="Z295" s="44"/>
      <c r="AA295" s="44"/>
      <c r="AB295" s="44"/>
      <c r="AC295" s="44"/>
      <c r="AD295" s="44"/>
      <c r="AE295" s="44"/>
      <c r="AF295" s="44"/>
    </row>
    <row r="296" spans="1:32">
      <c r="A296" s="74">
        <v>45107</v>
      </c>
      <c r="B296" s="75" cm="1">
        <f t="array" ref="B296">INDEX(APT_DATA, ROW(B296)-13, 2*$A$12-1)</f>
        <v>-9.9478913421584658E-2</v>
      </c>
      <c r="C296" s="75" cm="1">
        <f t="array" ref="C296">INDEX(APT_DATA, ROW(C296)-13, 2*$A$12)</f>
        <v>-0.15757594634075311</v>
      </c>
      <c r="D296" s="76">
        <f t="shared" si="9"/>
        <v>3.9787253115283194E-3</v>
      </c>
      <c r="E296" s="76">
        <f t="shared" si="10"/>
        <v>-2.9234302416657587E-2</v>
      </c>
      <c r="F296" s="13">
        <v>-0.10345763873311298</v>
      </c>
      <c r="G296" s="13">
        <v>-0.12834164392409553</v>
      </c>
      <c r="H296" s="14">
        <v>-9.9478913421584658E-2</v>
      </c>
      <c r="I296" s="14">
        <v>-0.15757594634075311</v>
      </c>
      <c r="J296" s="14">
        <v>-9.3887244953986482E-2</v>
      </c>
      <c r="K296" s="14">
        <v>-0.10892427343498934</v>
      </c>
      <c r="L296" s="14">
        <v>-0.13251845071796498</v>
      </c>
      <c r="M296" s="14">
        <v>-0.16914670520147912</v>
      </c>
      <c r="N296" s="14">
        <v>-0.15303167849415511</v>
      </c>
      <c r="O296" s="14">
        <v>-0.18208813196356899</v>
      </c>
      <c r="P296" s="14">
        <v>-6.3405321300579853E-2</v>
      </c>
      <c r="Q296" s="14">
        <v>-6.235529410557572E-2</v>
      </c>
      <c r="R296" s="14">
        <v>-0.12290895144627012</v>
      </c>
      <c r="S296" s="14">
        <v>-0.11138323905879399</v>
      </c>
      <c r="T296" s="14">
        <v>-7.9035322258099727E-2</v>
      </c>
      <c r="U296" s="14">
        <v>-0.10144243061296676</v>
      </c>
      <c r="V296" s="6"/>
      <c r="W296" s="6"/>
      <c r="X296" s="6"/>
      <c r="Y296" s="8"/>
      <c r="Z296" s="44"/>
      <c r="AA296" s="44"/>
      <c r="AB296" s="44"/>
      <c r="AC296" s="44"/>
      <c r="AD296" s="44"/>
      <c r="AE296" s="44"/>
      <c r="AF296" s="44"/>
    </row>
    <row r="297" spans="1:32">
      <c r="A297" s="74">
        <v>45138</v>
      </c>
      <c r="B297" s="75" cm="1">
        <f t="array" ref="B297">INDEX(APT_DATA, ROW(B297)-13, 2*$A$12-1)</f>
        <v>-0.10183518002649694</v>
      </c>
      <c r="C297" s="75" cm="1">
        <f t="array" ref="C297">INDEX(APT_DATA, ROW(C297)-13, 2*$A$12)</f>
        <v>-0.16015167202350289</v>
      </c>
      <c r="D297" s="76">
        <f t="shared" ref="D297:D307" si="11">B297-F297</f>
        <v>3.3391880691575615E-3</v>
      </c>
      <c r="E297" s="76">
        <f t="shared" ref="E297:E307" si="12">C297-G297</f>
        <v>-2.8974999059413031E-2</v>
      </c>
      <c r="F297" s="13">
        <v>-0.1051743680956545</v>
      </c>
      <c r="G297" s="13">
        <v>-0.13117667296408986</v>
      </c>
      <c r="H297" s="14">
        <v>-0.10183518002649694</v>
      </c>
      <c r="I297" s="14">
        <v>-0.16015167202350289</v>
      </c>
      <c r="J297" s="14">
        <v>-9.7478581427767552E-2</v>
      </c>
      <c r="K297" s="14">
        <v>-0.11430732455940118</v>
      </c>
      <c r="L297" s="14">
        <v>-0.1331365529540357</v>
      </c>
      <c r="M297" s="14">
        <v>-0.16675727081838621</v>
      </c>
      <c r="N297" s="14">
        <v>-0.15229851756331148</v>
      </c>
      <c r="O297" s="14">
        <v>-0.18311575654797785</v>
      </c>
      <c r="P297" s="14">
        <v>-6.8258528471626057E-2</v>
      </c>
      <c r="Q297" s="14">
        <v>-6.6465954361482282E-2</v>
      </c>
      <c r="R297" s="14">
        <v>-0.12170412074595949</v>
      </c>
      <c r="S297" s="14">
        <v>-0.11359456731776585</v>
      </c>
      <c r="T297" s="14">
        <v>-8.0149929727157843E-2</v>
      </c>
      <c r="U297" s="14">
        <v>-0.11509352689031005</v>
      </c>
      <c r="V297" s="6"/>
      <c r="W297" s="6"/>
      <c r="X297" s="6"/>
      <c r="Y297" s="8"/>
      <c r="Z297" s="44"/>
      <c r="AA297" s="44"/>
      <c r="AB297" s="44"/>
      <c r="AC297" s="44"/>
      <c r="AD297" s="44"/>
      <c r="AE297" s="44"/>
      <c r="AF297" s="44"/>
    </row>
    <row r="298" spans="1:32">
      <c r="A298" s="74">
        <v>45169</v>
      </c>
      <c r="B298" s="75" cm="1">
        <f t="array" ref="B298">INDEX(APT_DATA, ROW(B298)-13, 2*$A$12-1)</f>
        <v>-0.10103581131681194</v>
      </c>
      <c r="C298" s="75" cm="1">
        <f t="array" ref="C298">INDEX(APT_DATA, ROW(C298)-13, 2*$A$12)</f>
        <v>-0.15866626754164781</v>
      </c>
      <c r="D298" s="76">
        <f t="shared" si="11"/>
        <v>2.877682471468801E-3</v>
      </c>
      <c r="E298" s="76">
        <f t="shared" si="12"/>
        <v>-2.812609401777566E-2</v>
      </c>
      <c r="F298" s="13">
        <v>-0.10391349378828074</v>
      </c>
      <c r="G298" s="13">
        <v>-0.13054017352387215</v>
      </c>
      <c r="H298" s="14">
        <v>-0.10103581131681194</v>
      </c>
      <c r="I298" s="14">
        <v>-0.15866626754164781</v>
      </c>
      <c r="J298" s="14">
        <v>-9.8085081415308806E-2</v>
      </c>
      <c r="K298" s="14">
        <v>-0.11699789851622522</v>
      </c>
      <c r="L298" s="14">
        <v>-0.13116324580105387</v>
      </c>
      <c r="M298" s="14">
        <v>-0.16405871471049471</v>
      </c>
      <c r="N298" s="14">
        <v>-0.15058145679977242</v>
      </c>
      <c r="O298" s="14">
        <v>-0.18216105740932453</v>
      </c>
      <c r="P298" s="14">
        <v>-7.1928181998763829E-2</v>
      </c>
      <c r="Q298" s="14">
        <v>-6.8300410688232116E-2</v>
      </c>
      <c r="R298" s="14">
        <v>-0.11416499113950385</v>
      </c>
      <c r="S298" s="14">
        <v>-0.10635333951914283</v>
      </c>
      <c r="T298" s="14">
        <v>-8.0587843652709323E-2</v>
      </c>
      <c r="U298" s="14">
        <v>-0.12339808409962494</v>
      </c>
      <c r="V298" s="6"/>
      <c r="W298" s="6"/>
      <c r="X298" s="6"/>
      <c r="Y298" s="8"/>
      <c r="Z298" s="44"/>
      <c r="AA298" s="44"/>
      <c r="AB298" s="44"/>
      <c r="AC298" s="44"/>
      <c r="AD298" s="44"/>
      <c r="AE298" s="44"/>
      <c r="AF298" s="44"/>
    </row>
    <row r="299" spans="1:32">
      <c r="A299" s="74">
        <v>45199</v>
      </c>
      <c r="B299" s="75" cm="1">
        <f t="array" ref="B299">INDEX(APT_DATA, ROW(B299)-13, 2*$A$12-1)</f>
        <v>-9.6905208603169202E-2</v>
      </c>
      <c r="C299" s="75" cm="1">
        <f t="array" ref="C299">INDEX(APT_DATA, ROW(C299)-13, 2*$A$12)</f>
        <v>-0.15349008696714816</v>
      </c>
      <c r="D299" s="76">
        <f t="shared" si="11"/>
        <v>4.0907109542633879E-3</v>
      </c>
      <c r="E299" s="76">
        <f t="shared" si="12"/>
        <v>-2.6349939698297464E-2</v>
      </c>
      <c r="F299" s="13">
        <v>-0.10099591955743259</v>
      </c>
      <c r="G299" s="13">
        <v>-0.1271401472688507</v>
      </c>
      <c r="H299" s="14">
        <v>-9.6905208603169202E-2</v>
      </c>
      <c r="I299" s="14">
        <v>-0.15349008696714816</v>
      </c>
      <c r="J299" s="14">
        <v>-9.8292564743581501E-2</v>
      </c>
      <c r="K299" s="14">
        <v>-0.11746808820958132</v>
      </c>
      <c r="L299" s="14">
        <v>-0.12850718300446395</v>
      </c>
      <c r="M299" s="14">
        <v>-0.16323714524838207</v>
      </c>
      <c r="N299" s="14">
        <v>-0.14773188851939278</v>
      </c>
      <c r="O299" s="14">
        <v>-0.17885566972645972</v>
      </c>
      <c r="P299" s="14">
        <v>-7.2297084807338985E-2</v>
      </c>
      <c r="Q299" s="14">
        <v>-6.9182638579047384E-2</v>
      </c>
      <c r="R299" s="14">
        <v>-0.1058766658972955</v>
      </c>
      <c r="S299" s="14">
        <v>-9.6018042825345207E-2</v>
      </c>
      <c r="T299" s="14">
        <v>-8.0814302854541942E-2</v>
      </c>
      <c r="U299" s="14">
        <v>-0.12598478553294223</v>
      </c>
      <c r="V299" s="6"/>
      <c r="W299" s="6"/>
      <c r="X299" s="6"/>
      <c r="Y299" s="8"/>
      <c r="Z299" s="44"/>
      <c r="AA299" s="44"/>
      <c r="AB299" s="44"/>
      <c r="AC299" s="44"/>
      <c r="AD299" s="44"/>
      <c r="AE299" s="44"/>
      <c r="AF299" s="44"/>
    </row>
    <row r="300" spans="1:32">
      <c r="A300" s="74">
        <v>45230</v>
      </c>
      <c r="B300" s="75" cm="1">
        <f t="array" ref="B300">INDEX(APT_DATA, ROW(B300)-13, 2*$A$12-1)</f>
        <v>-8.873064865703395E-2</v>
      </c>
      <c r="C300" s="75" cm="1">
        <f t="array" ref="C300">INDEX(APT_DATA, ROW(C300)-13, 2*$A$12)</f>
        <v>-0.14250842532413366</v>
      </c>
      <c r="D300" s="76">
        <f t="shared" si="11"/>
        <v>4.7376813032158349E-3</v>
      </c>
      <c r="E300" s="76">
        <f t="shared" si="12"/>
        <v>-2.4123812811461143E-2</v>
      </c>
      <c r="F300" s="13">
        <v>-9.3468329960249785E-2</v>
      </c>
      <c r="G300" s="13">
        <v>-0.11838461251267252</v>
      </c>
      <c r="H300" s="14">
        <v>-8.873064865703395E-2</v>
      </c>
      <c r="I300" s="14">
        <v>-0.14250842532413366</v>
      </c>
      <c r="J300" s="14">
        <v>-9.6225519170171414E-2</v>
      </c>
      <c r="K300" s="14">
        <v>-0.11438108223492149</v>
      </c>
      <c r="L300" s="14">
        <v>-0.11976478999541584</v>
      </c>
      <c r="M300" s="14">
        <v>-0.15527493094032707</v>
      </c>
      <c r="N300" s="14">
        <v>-0.1376451035839128</v>
      </c>
      <c r="O300" s="14">
        <v>-0.16663817252564483</v>
      </c>
      <c r="P300" s="14">
        <v>-7.1197477217674887E-2</v>
      </c>
      <c r="Q300" s="14">
        <v>-6.735392706936727E-2</v>
      </c>
      <c r="R300" s="14">
        <v>-9.6035692215238111E-2</v>
      </c>
      <c r="S300" s="14">
        <v>-8.4614021236700809E-2</v>
      </c>
      <c r="T300" s="14">
        <v>-7.8880730021812839E-2</v>
      </c>
      <c r="U300" s="14">
        <v>-0.12546914907723639</v>
      </c>
      <c r="V300" s="6"/>
      <c r="W300" s="6"/>
      <c r="X300" s="6"/>
      <c r="Y300" s="8"/>
      <c r="Z300" s="44"/>
      <c r="AA300" s="44"/>
      <c r="AB300" s="44"/>
      <c r="AC300" s="44"/>
      <c r="AD300" s="44"/>
      <c r="AE300" s="44"/>
      <c r="AF300" s="44"/>
    </row>
    <row r="301" spans="1:32">
      <c r="A301" s="74">
        <v>45260</v>
      </c>
      <c r="B301" s="75" cm="1">
        <f t="array" ref="B301">INDEX(APT_DATA, ROW(B301)-13, 2*$A$12-1)</f>
        <v>-7.5292746381994791E-2</v>
      </c>
      <c r="C301" s="75" cm="1">
        <f t="array" ref="C301">INDEX(APT_DATA, ROW(C301)-13, 2*$A$12)</f>
        <v>-0.11785864154186365</v>
      </c>
      <c r="D301" s="76">
        <f t="shared" si="11"/>
        <v>5.0715768019921059E-3</v>
      </c>
      <c r="E301" s="76">
        <f t="shared" si="12"/>
        <v>-1.7631279531795885E-2</v>
      </c>
      <c r="F301" s="13">
        <v>-8.0364323183986897E-2</v>
      </c>
      <c r="G301" s="13">
        <v>-0.10022736201006777</v>
      </c>
      <c r="H301" s="14">
        <v>-7.5292746381994791E-2</v>
      </c>
      <c r="I301" s="14">
        <v>-0.11785864154186365</v>
      </c>
      <c r="J301" s="14">
        <v>-8.8680297972848376E-2</v>
      </c>
      <c r="K301" s="14">
        <v>-0.1030432240086524</v>
      </c>
      <c r="L301" s="14">
        <v>-0.10710990241417806</v>
      </c>
      <c r="M301" s="14">
        <v>-0.14191014190932238</v>
      </c>
      <c r="N301" s="14">
        <v>-0.11472800987400467</v>
      </c>
      <c r="O301" s="14">
        <v>-0.14274764414792462</v>
      </c>
      <c r="P301" s="14">
        <v>-6.1933522890009418E-2</v>
      </c>
      <c r="Q301" s="14">
        <v>-5.5975346369346757E-2</v>
      </c>
      <c r="R301" s="14">
        <v>-7.253860001748369E-2</v>
      </c>
      <c r="S301" s="14">
        <v>-6.4430303107519182E-2</v>
      </c>
      <c r="T301" s="14">
        <v>-7.4106599515485039E-2</v>
      </c>
      <c r="U301" s="14">
        <v>-0.11805234404470311</v>
      </c>
      <c r="V301" s="6"/>
      <c r="W301" s="6"/>
      <c r="X301" s="6"/>
      <c r="Y301" s="8"/>
      <c r="Z301" s="44"/>
      <c r="AA301" s="44"/>
      <c r="AB301" s="44"/>
      <c r="AC301" s="44"/>
      <c r="AD301" s="44"/>
      <c r="AE301" s="44"/>
      <c r="AF301" s="44"/>
    </row>
    <row r="302" spans="1:32">
      <c r="A302" s="74">
        <v>45291</v>
      </c>
      <c r="B302" s="75" cm="1">
        <f t="array" ref="B302">INDEX(APT_DATA, ROW(B302)-13, 2*$A$12-1)</f>
        <v>-6.2845416872142068E-2</v>
      </c>
      <c r="C302" s="75" cm="1">
        <f t="array" ref="C302">INDEX(APT_DATA, ROW(C302)-13, 2*$A$12)</f>
        <v>-8.3610670745342008E-2</v>
      </c>
      <c r="D302" s="76">
        <f t="shared" si="11"/>
        <v>4.3582698759122573E-3</v>
      </c>
      <c r="E302" s="76">
        <f t="shared" si="12"/>
        <v>-5.9902258920860874E-3</v>
      </c>
      <c r="F302" s="13">
        <v>-6.7203686748054325E-2</v>
      </c>
      <c r="G302" s="13">
        <v>-7.7620444853255921E-2</v>
      </c>
      <c r="H302" s="14">
        <v>-6.2845416872142068E-2</v>
      </c>
      <c r="I302" s="14">
        <v>-8.3610670745342008E-2</v>
      </c>
      <c r="J302" s="14">
        <v>-7.738184572111928E-2</v>
      </c>
      <c r="K302" s="14">
        <v>-8.642044994524456E-2</v>
      </c>
      <c r="L302" s="14">
        <v>-9.3002875415269193E-2</v>
      </c>
      <c r="M302" s="14">
        <v>-0.12368549405053553</v>
      </c>
      <c r="N302" s="14">
        <v>-9.6753679764695844E-2</v>
      </c>
      <c r="O302" s="14">
        <v>-0.11744227009612496</v>
      </c>
      <c r="P302" s="14">
        <v>-5.4079214961199829E-2</v>
      </c>
      <c r="Q302" s="14">
        <v>-4.3389263238267528E-2</v>
      </c>
      <c r="R302" s="14">
        <v>-5.754606258783912E-2</v>
      </c>
      <c r="S302" s="14">
        <v>-4.3838786463017865E-2</v>
      </c>
      <c r="T302" s="14">
        <v>-6.0217348306409679E-2</v>
      </c>
      <c r="U302" s="14">
        <v>-0.10337862575775214</v>
      </c>
      <c r="V302" s="6"/>
      <c r="W302" s="6"/>
      <c r="X302" s="6"/>
      <c r="Y302" s="8"/>
      <c r="Z302" s="44"/>
      <c r="AA302" s="44"/>
      <c r="AB302" s="44"/>
      <c r="AC302" s="44"/>
      <c r="AD302" s="44"/>
      <c r="AE302" s="44"/>
      <c r="AF302" s="44"/>
    </row>
    <row r="303" spans="1:32">
      <c r="A303" s="74">
        <v>45322</v>
      </c>
      <c r="B303" s="75" cm="1">
        <f t="array" ref="B303">INDEX(APT_DATA, ROW(B303)-13, 2*$A$12-1)</f>
        <v>-4.4658599762701923E-2</v>
      </c>
      <c r="C303" s="75" cm="1">
        <f t="array" ref="C303">INDEX(APT_DATA, ROW(C303)-13, 2*$A$12)</f>
        <v>-4.1298248266642634E-2</v>
      </c>
      <c r="D303" s="76">
        <f t="shared" si="11"/>
        <v>5.8477807593598774E-3</v>
      </c>
      <c r="E303" s="76">
        <f t="shared" si="12"/>
        <v>7.4357826460983434E-3</v>
      </c>
      <c r="F303" s="13">
        <v>-5.05063805220618E-2</v>
      </c>
      <c r="G303" s="13">
        <v>-4.8734030912740978E-2</v>
      </c>
      <c r="H303" s="14">
        <v>-4.4658599762701923E-2</v>
      </c>
      <c r="I303" s="14">
        <v>-4.1298248266642634E-2</v>
      </c>
      <c r="J303" s="14">
        <v>-6.4271683208924846E-2</v>
      </c>
      <c r="K303" s="14">
        <v>-6.3722294735887974E-2</v>
      </c>
      <c r="L303" s="14">
        <v>-7.9911798981236237E-2</v>
      </c>
      <c r="M303" s="14">
        <v>-0.10500368449756148</v>
      </c>
      <c r="N303" s="14">
        <v>-7.4998473940147026E-2</v>
      </c>
      <c r="O303" s="14">
        <v>-8.1405841597642858E-2</v>
      </c>
      <c r="P303" s="14">
        <v>-4.3352142472569022E-2</v>
      </c>
      <c r="Q303" s="14">
        <v>-3.0390921413109173E-2</v>
      </c>
      <c r="R303" s="14">
        <v>-4.2669874013396281E-2</v>
      </c>
      <c r="S303" s="14">
        <v>-2.0268783296819914E-2</v>
      </c>
      <c r="T303" s="14">
        <v>-4.7068987284185404E-2</v>
      </c>
      <c r="U303" s="14">
        <v>-8.7161007928150402E-2</v>
      </c>
      <c r="V303" s="6"/>
      <c r="W303" s="6"/>
      <c r="X303" s="6"/>
      <c r="Y303" s="8"/>
      <c r="Z303" s="44"/>
      <c r="AA303" s="44"/>
      <c r="AB303" s="44"/>
      <c r="AC303" s="44"/>
      <c r="AD303" s="44"/>
      <c r="AE303" s="44"/>
      <c r="AF303" s="44"/>
    </row>
    <row r="304" spans="1:32">
      <c r="A304" s="74">
        <v>45351</v>
      </c>
      <c r="B304" s="75" cm="1">
        <f t="array" ref="B304">INDEX(APT_DATA, ROW(B304)-13, 2*$A$12-1)</f>
        <v>-3.4250038657115622E-2</v>
      </c>
      <c r="C304" s="75" cm="1">
        <f t="array" ref="C304">INDEX(APT_DATA, ROW(C304)-13, 2*$A$12)</f>
        <v>-1.2664488999530987E-2</v>
      </c>
      <c r="D304" s="76">
        <f t="shared" si="11"/>
        <v>6.1649369086893557E-3</v>
      </c>
      <c r="E304" s="76">
        <f t="shared" si="12"/>
        <v>1.4169304222253487E-2</v>
      </c>
      <c r="F304" s="13">
        <v>-4.0414975565804978E-2</v>
      </c>
      <c r="G304" s="13">
        <v>-2.6833793221784474E-2</v>
      </c>
      <c r="H304" s="14">
        <v>-3.4250038657115622E-2</v>
      </c>
      <c r="I304" s="14">
        <v>-1.2664488999530987E-2</v>
      </c>
      <c r="J304" s="14">
        <v>-5.8540086008479486E-2</v>
      </c>
      <c r="K304" s="14">
        <v>-5.1155730663705379E-2</v>
      </c>
      <c r="L304" s="14">
        <v>-6.9157500311721298E-2</v>
      </c>
      <c r="M304" s="14">
        <v>-8.9102101034760128E-2</v>
      </c>
      <c r="N304" s="14">
        <v>-5.5590384068961884E-2</v>
      </c>
      <c r="O304" s="14">
        <v>-4.3694227610925562E-2</v>
      </c>
      <c r="P304" s="14">
        <v>-3.7502145825265232E-2</v>
      </c>
      <c r="Q304" s="14">
        <v>-2.1547508200047694E-2</v>
      </c>
      <c r="R304" s="14">
        <v>-3.0947471972415652E-2</v>
      </c>
      <c r="S304" s="14">
        <v>-2.6345162725546212E-3</v>
      </c>
      <c r="T304" s="14">
        <v>-3.9860407381072327E-2</v>
      </c>
      <c r="U304" s="14">
        <v>-7.212073867859492E-2</v>
      </c>
      <c r="V304" s="6"/>
      <c r="W304" s="6"/>
      <c r="X304" s="6"/>
      <c r="Y304" s="8"/>
      <c r="Z304" s="44"/>
      <c r="AA304" s="44"/>
      <c r="AB304" s="44"/>
      <c r="AC304" s="44"/>
      <c r="AD304" s="44"/>
      <c r="AE304" s="44"/>
      <c r="AF304" s="44"/>
    </row>
    <row r="305" spans="1:32">
      <c r="A305" s="74">
        <v>45382</v>
      </c>
      <c r="B305" s="75" cm="1">
        <f t="array" ref="B305">INDEX(APT_DATA, ROW(B305)-13, 2*$A$12-1)</f>
        <v>-2.4259019650003766E-2</v>
      </c>
      <c r="C305" s="75" cm="1">
        <f t="array" ref="C305">INDEX(APT_DATA, ROW(C305)-13, 2*$A$12)</f>
        <v>1.0617940193099473E-2</v>
      </c>
      <c r="D305" s="76">
        <f t="shared" si="11"/>
        <v>5.8475367900523434E-3</v>
      </c>
      <c r="E305" s="76">
        <f t="shared" si="12"/>
        <v>2.2229858736550701E-2</v>
      </c>
      <c r="F305" s="13">
        <v>-3.0106556440056109E-2</v>
      </c>
      <c r="G305" s="13">
        <v>-1.1611918543451227E-2</v>
      </c>
      <c r="H305" s="14">
        <v>-2.4259019650003766E-2</v>
      </c>
      <c r="I305" s="14">
        <v>1.0617940193099473E-2</v>
      </c>
      <c r="J305" s="14">
        <v>-4.9817350351841094E-2</v>
      </c>
      <c r="K305" s="14">
        <v>-3.9770243817801365E-2</v>
      </c>
      <c r="L305" s="14">
        <v>-5.8557734913146753E-2</v>
      </c>
      <c r="M305" s="14">
        <v>-7.2742291460358488E-2</v>
      </c>
      <c r="N305" s="14">
        <v>-3.6378701591397999E-2</v>
      </c>
      <c r="O305" s="14">
        <v>-2.1428133712235842E-2</v>
      </c>
      <c r="P305" s="14">
        <v>-2.9319101618376697E-2</v>
      </c>
      <c r="Q305" s="14">
        <v>-1.5253376364225413E-2</v>
      </c>
      <c r="R305" s="14">
        <v>-1.9546347320502089E-2</v>
      </c>
      <c r="S305" s="14">
        <v>1.186799002161476E-2</v>
      </c>
      <c r="T305" s="14">
        <v>-3.4486990070030643E-2</v>
      </c>
      <c r="U305" s="14">
        <v>-5.930647430535918E-2</v>
      </c>
      <c r="V305" s="6"/>
      <c r="W305" s="6"/>
      <c r="X305" s="6"/>
      <c r="Y305" s="8"/>
      <c r="Z305" s="44"/>
      <c r="AA305" s="44"/>
      <c r="AB305" s="44"/>
      <c r="AC305" s="44"/>
      <c r="AD305" s="44"/>
      <c r="AE305" s="44"/>
      <c r="AF305" s="44"/>
    </row>
    <row r="306" spans="1:32">
      <c r="A306" s="74">
        <v>45412</v>
      </c>
      <c r="B306" s="75" cm="1">
        <f t="array" ref="B306">INDEX(APT_DATA, ROW(B306)-13, 2*$A$12-1)</f>
        <v>-1.6340333392592665E-2</v>
      </c>
      <c r="C306" s="75" cm="1">
        <f t="array" ref="C306">INDEX(APT_DATA, ROW(C306)-13, 2*$A$12)</f>
        <v>2.9518100292916127E-2</v>
      </c>
      <c r="D306" s="76">
        <f t="shared" si="11"/>
        <v>4.6697876074007771E-3</v>
      </c>
      <c r="E306" s="76">
        <f t="shared" si="12"/>
        <v>2.9159338881041386E-2</v>
      </c>
      <c r="F306" s="13">
        <v>-2.1010120999993442E-2</v>
      </c>
      <c r="G306" s="13">
        <v>3.5876141187474175E-4</v>
      </c>
      <c r="H306" s="14">
        <v>-1.6340333392592665E-2</v>
      </c>
      <c r="I306" s="14">
        <v>2.9518100292916127E-2</v>
      </c>
      <c r="J306" s="14">
        <v>-4.0632381905848614E-2</v>
      </c>
      <c r="K306" s="14">
        <v>-2.9067821646834302E-2</v>
      </c>
      <c r="L306" s="14">
        <v>-4.9209774741956092E-2</v>
      </c>
      <c r="M306" s="14">
        <v>-6.0052385344564807E-2</v>
      </c>
      <c r="N306" s="14">
        <v>-2.2189160659450313E-2</v>
      </c>
      <c r="O306" s="14">
        <v>-1.495217262520554E-3</v>
      </c>
      <c r="P306" s="14">
        <v>-2.7981591502122538E-2</v>
      </c>
      <c r="Q306" s="14">
        <v>-1.2486445084785136E-2</v>
      </c>
      <c r="R306" s="14">
        <v>-8.0726391191431324E-3</v>
      </c>
      <c r="S306" s="14">
        <v>2.323818899538499E-2</v>
      </c>
      <c r="T306" s="14">
        <v>-2.843945472194942E-2</v>
      </c>
      <c r="U306" s="14">
        <v>-4.8006656116338586E-2</v>
      </c>
      <c r="V306" s="6"/>
      <c r="W306" s="6"/>
      <c r="X306" s="6"/>
      <c r="Y306" s="8"/>
      <c r="Z306" s="44"/>
      <c r="AA306" s="44"/>
      <c r="AB306" s="44"/>
      <c r="AC306" s="44"/>
      <c r="AD306" s="44"/>
      <c r="AE306" s="44"/>
      <c r="AF306" s="44"/>
    </row>
    <row r="307" spans="1:32">
      <c r="A307" s="74">
        <v>45443</v>
      </c>
      <c r="B307" s="75" cm="1">
        <f t="array" ref="B307">INDEX(APT_DATA, ROW(B307)-13, 2*$A$12-1)</f>
        <v>-7.9721421851191021E-3</v>
      </c>
      <c r="C307" s="75" cm="1">
        <f t="array" ref="C307">INDEX(APT_DATA, ROW(C307)-13, 2*$A$12)</f>
        <v>4.1564093839407956E-2</v>
      </c>
      <c r="D307" s="76">
        <f t="shared" si="11"/>
        <v>5.9321009972389538E-3</v>
      </c>
      <c r="E307" s="76">
        <f t="shared" si="12"/>
        <v>3.2355186758577403E-2</v>
      </c>
      <c r="F307" s="13">
        <v>-1.3904243182358056E-2</v>
      </c>
      <c r="G307" s="13">
        <v>9.2089070808305529E-3</v>
      </c>
      <c r="H307" s="14">
        <v>-7.9721421851191021E-3</v>
      </c>
      <c r="I307" s="14">
        <v>4.1564093839407956E-2</v>
      </c>
      <c r="J307" s="14">
        <v>-3.4657009821351448E-2</v>
      </c>
      <c r="K307" s="14">
        <v>-2.4477057413483605E-2</v>
      </c>
      <c r="L307" s="14">
        <v>-3.8361105837055653E-2</v>
      </c>
      <c r="M307" s="14">
        <v>-4.6027624340756912E-2</v>
      </c>
      <c r="N307" s="14">
        <v>-1.3907175599879196E-2</v>
      </c>
      <c r="O307" s="14">
        <v>1.2510457201409864E-2</v>
      </c>
      <c r="P307" s="14">
        <v>-2.6460911869041426E-2</v>
      </c>
      <c r="Q307" s="14">
        <v>-9.0494093373290063E-3</v>
      </c>
      <c r="R307" s="14">
        <v>1.1710769304045243E-3</v>
      </c>
      <c r="S307" s="14">
        <v>3.2367166070303988E-2</v>
      </c>
      <c r="T307" s="14">
        <v>-2.0003210823301476E-2</v>
      </c>
      <c r="U307" s="14">
        <v>-3.4037580769848752E-2</v>
      </c>
      <c r="V307" s="6"/>
      <c r="W307" s="6"/>
      <c r="X307" s="6"/>
      <c r="Y307" s="8"/>
      <c r="Z307" s="44"/>
      <c r="AA307" s="44"/>
      <c r="AB307" s="44"/>
      <c r="AC307" s="44"/>
      <c r="AD307" s="44"/>
      <c r="AE307" s="44"/>
      <c r="AF307" s="44"/>
    </row>
    <row r="308" spans="1:32">
      <c r="A308" s="74">
        <v>45473</v>
      </c>
      <c r="B308" s="75" cm="1">
        <f t="array" ref="B308">INDEX(APT_DATA, ROW(B308)-13, 2*$A$12-1)</f>
        <v>1.2400739442286479E-3</v>
      </c>
      <c r="C308" s="75" cm="1">
        <f t="array" ref="C308">INDEX(APT_DATA, ROW(C308)-13, 2*$A$12)</f>
        <v>2.9908167732717317E-3</v>
      </c>
      <c r="D308" s="76">
        <f t="shared" ref="D308" si="13">B308-F308</f>
        <v>2.1890416246413968E-3</v>
      </c>
      <c r="E308" s="76">
        <f t="shared" ref="E308" si="14">C308-G308</f>
        <v>2.1531022242478048E-3</v>
      </c>
      <c r="F308" s="13">
        <v>-9.4896768041274893E-4</v>
      </c>
      <c r="G308" s="13">
        <v>8.3771454902392684E-4</v>
      </c>
      <c r="H308" s="14">
        <v>1.2400739442286479E-3</v>
      </c>
      <c r="I308" s="14">
        <v>2.9908167732717317E-3</v>
      </c>
      <c r="J308" s="14">
        <v>-3.1386894115432717E-3</v>
      </c>
      <c r="K308" s="14">
        <v>-3.4128132138033784E-4</v>
      </c>
      <c r="L308" s="14">
        <v>-3.9125379031400565E-3</v>
      </c>
      <c r="M308" s="14">
        <v>-2.5883302800233654E-3</v>
      </c>
      <c r="N308" s="14">
        <v>1.9726027154454151E-4</v>
      </c>
      <c r="O308" s="14">
        <v>1.0944545498416947E-3</v>
      </c>
      <c r="P308" s="14">
        <v>-3.4774626548406129E-3</v>
      </c>
      <c r="Q308" s="14">
        <v>-6.2332060812397838E-4</v>
      </c>
      <c r="R308" s="14">
        <v>-1.6254253704370836E-3</v>
      </c>
      <c r="S308" s="14">
        <v>-4.6532117086750535E-4</v>
      </c>
      <c r="T308" s="14">
        <v>-7.1702942675522241E-4</v>
      </c>
      <c r="U308" s="14">
        <v>2.1816617736021282E-3</v>
      </c>
      <c r="V308" s="6"/>
      <c r="W308" s="6"/>
      <c r="X308" s="6"/>
      <c r="Y308" s="8"/>
      <c r="Z308" s="44"/>
      <c r="AA308" s="44"/>
      <c r="AB308" s="44"/>
      <c r="AC308" s="44"/>
      <c r="AD308" s="44"/>
      <c r="AE308" s="44"/>
      <c r="AF308" s="44"/>
    </row>
  </sheetData>
  <mergeCells count="26">
    <mergeCell ref="AJ19:AJ20"/>
    <mergeCell ref="AJ9:AJ10"/>
    <mergeCell ref="AJ11:AJ12"/>
    <mergeCell ref="AJ13:AJ14"/>
    <mergeCell ref="AJ15:AJ16"/>
    <mergeCell ref="AJ17:AJ18"/>
    <mergeCell ref="AV3:AW3"/>
    <mergeCell ref="AX3:AY3"/>
    <mergeCell ref="AZ3:BA3"/>
    <mergeCell ref="AJ5:AJ6"/>
    <mergeCell ref="AJ7:AJ8"/>
    <mergeCell ref="AL3:AM3"/>
    <mergeCell ref="AN3:AO3"/>
    <mergeCell ref="AP3:AQ3"/>
    <mergeCell ref="AR3:AS3"/>
    <mergeCell ref="AT3:AU3"/>
    <mergeCell ref="D12:E12"/>
    <mergeCell ref="B12:C12"/>
    <mergeCell ref="R12:S12"/>
    <mergeCell ref="T12:U12"/>
    <mergeCell ref="F12:G12"/>
    <mergeCell ref="H12:I12"/>
    <mergeCell ref="J12:K12"/>
    <mergeCell ref="L12:M12"/>
    <mergeCell ref="N12:O12"/>
    <mergeCell ref="P12:Q12"/>
  </mergeCells>
  <phoneticPr fontId="2" type="noConversion"/>
  <conditionalFormatting sqref="AL5:BA2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B6FB-A8AB-4F0D-BC3F-3D4A4FDADDF9}">
  <sheetPr>
    <tabColor rgb="FF92D050"/>
  </sheetPr>
  <dimension ref="A1:D16"/>
  <sheetViews>
    <sheetView workbookViewId="0">
      <selection activeCell="G13" sqref="G13"/>
    </sheetView>
  </sheetViews>
  <sheetFormatPr defaultRowHeight="17.399999999999999"/>
  <sheetData>
    <row r="1" spans="1:4">
      <c r="A1" s="88" t="s">
        <v>170</v>
      </c>
      <c r="B1" s="88"/>
      <c r="C1" s="88" t="s">
        <v>171</v>
      </c>
      <c r="D1" s="88"/>
    </row>
    <row r="2" spans="1:4">
      <c r="A2" s="86"/>
      <c r="B2" s="86"/>
      <c r="C2" s="86"/>
      <c r="D2" s="86"/>
    </row>
    <row r="3" spans="1:4">
      <c r="A3" s="86" t="s">
        <v>70</v>
      </c>
      <c r="B3" s="86">
        <v>6.2849685599052851E-2</v>
      </c>
      <c r="C3" s="86" t="s">
        <v>70</v>
      </c>
      <c r="D3" s="86">
        <v>5.7478672810622231E-2</v>
      </c>
    </row>
    <row r="4" spans="1:4">
      <c r="A4" s="86" t="s">
        <v>172</v>
      </c>
      <c r="B4" s="86">
        <v>5.1068159308268113E-3</v>
      </c>
      <c r="C4" s="86" t="s">
        <v>172</v>
      </c>
      <c r="D4" s="86">
        <v>4.8574138455601597E-3</v>
      </c>
    </row>
    <row r="5" spans="1:4">
      <c r="A5" s="86" t="s">
        <v>71</v>
      </c>
      <c r="B5" s="86">
        <v>4.7335796276574138E-2</v>
      </c>
      <c r="C5" s="86" t="s">
        <v>71</v>
      </c>
      <c r="D5" s="86">
        <v>5.0371850302488586E-2</v>
      </c>
    </row>
    <row r="6" spans="1:4">
      <c r="A6" s="86" t="s">
        <v>72</v>
      </c>
      <c r="B6" s="86" t="e">
        <v>#N/A</v>
      </c>
      <c r="C6" s="86" t="s">
        <v>72</v>
      </c>
      <c r="D6" s="86" t="e">
        <v>#N/A</v>
      </c>
    </row>
    <row r="7" spans="1:4">
      <c r="A7" s="86" t="s">
        <v>173</v>
      </c>
      <c r="B7" s="86">
        <v>8.7712444046709928E-2</v>
      </c>
      <c r="C7" s="86" t="s">
        <v>173</v>
      </c>
      <c r="D7" s="86">
        <v>8.3428822560171992E-2</v>
      </c>
    </row>
    <row r="8" spans="1:4">
      <c r="A8" s="86" t="s">
        <v>174</v>
      </c>
      <c r="B8" s="86">
        <v>7.69347284064722E-3</v>
      </c>
      <c r="C8" s="86" t="s">
        <v>174</v>
      </c>
      <c r="D8" s="86">
        <v>6.9603684337766637E-3</v>
      </c>
    </row>
    <row r="9" spans="1:4">
      <c r="A9" s="86" t="s">
        <v>73</v>
      </c>
      <c r="B9" s="86">
        <v>1.3516759535488774</v>
      </c>
      <c r="C9" s="86" t="s">
        <v>73</v>
      </c>
      <c r="D9" s="86">
        <v>0.79692878386519572</v>
      </c>
    </row>
    <row r="10" spans="1:4">
      <c r="A10" s="86" t="s">
        <v>74</v>
      </c>
      <c r="B10" s="86">
        <v>0.9903479449913779</v>
      </c>
      <c r="C10" s="86" t="s">
        <v>74</v>
      </c>
      <c r="D10" s="86">
        <v>0.23618938922080543</v>
      </c>
    </row>
    <row r="11" spans="1:4">
      <c r="A11" s="86" t="s">
        <v>175</v>
      </c>
      <c r="B11" s="86">
        <v>0.44979756247163794</v>
      </c>
      <c r="C11" s="86" t="s">
        <v>175</v>
      </c>
      <c r="D11" s="86">
        <v>0.48473401092565072</v>
      </c>
    </row>
    <row r="12" spans="1:4">
      <c r="A12" s="86" t="s">
        <v>75</v>
      </c>
      <c r="B12" s="86">
        <v>-0.10183518002649694</v>
      </c>
      <c r="C12" s="86" t="s">
        <v>75</v>
      </c>
      <c r="D12" s="86">
        <v>-0.16015167202350289</v>
      </c>
    </row>
    <row r="13" spans="1:4">
      <c r="A13" s="86" t="s">
        <v>76</v>
      </c>
      <c r="B13" s="86">
        <v>0.34796238244514099</v>
      </c>
      <c r="C13" s="86" t="s">
        <v>76</v>
      </c>
      <c r="D13" s="86">
        <v>0.32458233890214783</v>
      </c>
    </row>
    <row r="14" spans="1:4">
      <c r="A14" s="86" t="s">
        <v>176</v>
      </c>
      <c r="B14" s="86">
        <v>18.540657251720592</v>
      </c>
      <c r="C14" s="86" t="s">
        <v>176</v>
      </c>
      <c r="D14" s="86">
        <v>16.956208479133558</v>
      </c>
    </row>
    <row r="15" spans="1:4">
      <c r="A15" s="86" t="s">
        <v>177</v>
      </c>
      <c r="B15" s="86">
        <v>295</v>
      </c>
      <c r="C15" s="86" t="s">
        <v>177</v>
      </c>
      <c r="D15" s="86">
        <v>295</v>
      </c>
    </row>
    <row r="16" spans="1:4" ht="18" thickBot="1">
      <c r="A16" s="87" t="s">
        <v>178</v>
      </c>
      <c r="B16" s="87">
        <v>1.0050549215000025E-2</v>
      </c>
      <c r="C16" s="87" t="s">
        <v>178</v>
      </c>
      <c r="D16" s="87">
        <v>9.5597095281483632E-3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5469-3967-4D48-BBC1-D41C7114BF03}">
  <sheetPr>
    <tabColor rgb="FF92D050"/>
  </sheetPr>
  <dimension ref="A1:C14"/>
  <sheetViews>
    <sheetView tabSelected="1" workbookViewId="0">
      <selection activeCell="L19" sqref="L19"/>
    </sheetView>
  </sheetViews>
  <sheetFormatPr defaultRowHeight="17.399999999999999"/>
  <cols>
    <col min="1" max="1" width="17" bestFit="1" customWidth="1"/>
  </cols>
  <sheetData>
    <row r="1" spans="1:3">
      <c r="A1" t="s">
        <v>179</v>
      </c>
    </row>
    <row r="2" spans="1:3" ht="18" thickBot="1"/>
    <row r="3" spans="1:3">
      <c r="A3" s="88"/>
      <c r="B3" s="88" t="s">
        <v>170</v>
      </c>
      <c r="C3" s="88" t="s">
        <v>171</v>
      </c>
    </row>
    <row r="4" spans="1:3">
      <c r="A4" s="86" t="s">
        <v>70</v>
      </c>
      <c r="B4" s="86">
        <v>6.2849685599052851E-2</v>
      </c>
      <c r="C4" s="86">
        <v>5.7478672810622231E-2</v>
      </c>
    </row>
    <row r="5" spans="1:3">
      <c r="A5" s="86" t="s">
        <v>174</v>
      </c>
      <c r="B5" s="86">
        <v>7.69347284064722E-3</v>
      </c>
      <c r="C5" s="86">
        <v>6.9603684337766637E-3</v>
      </c>
    </row>
    <row r="6" spans="1:3">
      <c r="A6" s="86" t="s">
        <v>177</v>
      </c>
      <c r="B6" s="86">
        <v>295</v>
      </c>
      <c r="C6" s="86">
        <v>295</v>
      </c>
    </row>
    <row r="7" spans="1:3">
      <c r="A7" s="86" t="s">
        <v>180</v>
      </c>
      <c r="B7" s="86">
        <v>0.56707478560184721</v>
      </c>
      <c r="C7" s="86"/>
    </row>
    <row r="8" spans="1:3">
      <c r="A8" s="86" t="s">
        <v>181</v>
      </c>
      <c r="B8" s="86">
        <v>0</v>
      </c>
      <c r="C8" s="86"/>
    </row>
    <row r="9" spans="1:3">
      <c r="A9" s="86" t="s">
        <v>182</v>
      </c>
      <c r="B9" s="86">
        <v>294</v>
      </c>
      <c r="C9" s="86"/>
    </row>
    <row r="10" spans="1:3">
      <c r="A10" s="86" t="s">
        <v>183</v>
      </c>
      <c r="B10" s="86">
        <v>1.1572551930280848</v>
      </c>
      <c r="C10" s="86"/>
    </row>
    <row r="11" spans="1:3">
      <c r="A11" s="86" t="s">
        <v>184</v>
      </c>
      <c r="B11" s="86">
        <v>0.12405373285859234</v>
      </c>
      <c r="C11" s="86"/>
    </row>
    <row r="12" spans="1:3">
      <c r="A12" s="86" t="s">
        <v>185</v>
      </c>
      <c r="B12" s="86">
        <v>1.6500529846373715</v>
      </c>
      <c r="C12" s="86"/>
    </row>
    <row r="13" spans="1:3">
      <c r="A13" s="86" t="s">
        <v>186</v>
      </c>
      <c r="B13" s="86">
        <v>0.24810746571718467</v>
      </c>
      <c r="C13" s="86"/>
    </row>
    <row r="14" spans="1:3" ht="18" thickBot="1">
      <c r="A14" s="87" t="s">
        <v>187</v>
      </c>
      <c r="B14" s="87">
        <v>1.9680656892939563</v>
      </c>
      <c r="C14" s="8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6DD4-8D92-4E9D-A757-5B174123B655}">
  <sheetPr codeName="Sheet6">
    <tabColor rgb="FF92D050"/>
  </sheetPr>
  <dimension ref="A1:AJ308"/>
  <sheetViews>
    <sheetView topLeftCell="A287" workbookViewId="0">
      <pane xSplit="1" topLeftCell="B1" activePane="topRight" state="frozen"/>
      <selection pane="topRight" activeCell="V3" sqref="V3"/>
    </sheetView>
  </sheetViews>
  <sheetFormatPr defaultColWidth="6.69921875" defaultRowHeight="17.399999999999999"/>
  <cols>
    <col min="1" max="1" width="10.09765625" style="4" customWidth="1"/>
    <col min="2" max="7" width="7.69921875" customWidth="1"/>
    <col min="8" max="8" width="10.3984375" bestFit="1" customWidth="1"/>
    <col min="9" max="9" width="2.09765625" customWidth="1"/>
    <col min="10" max="25" width="7.69921875" customWidth="1"/>
    <col min="26" max="26" width="8.5" bestFit="1" customWidth="1"/>
    <col min="27" max="35" width="6.69921875" customWidth="1"/>
  </cols>
  <sheetData>
    <row r="1" spans="1:36" ht="24.45" customHeight="1">
      <c r="A1" s="16" t="s">
        <v>27</v>
      </c>
      <c r="B1" s="17"/>
      <c r="C1" s="17"/>
      <c r="D1" s="17"/>
      <c r="E1" s="17"/>
      <c r="F1" s="17"/>
      <c r="G1" s="17"/>
      <c r="Z1" t="s">
        <v>69</v>
      </c>
      <c r="AA1" s="43">
        <f>COUNT($B$14:$B$308)</f>
        <v>295</v>
      </c>
    </row>
    <row r="2" spans="1:36">
      <c r="A2" s="2" t="s">
        <v>56</v>
      </c>
      <c r="B2" s="15">
        <f>AVERAGE(B$14:B$308)</f>
        <v>6.2849685599052851E-2</v>
      </c>
      <c r="C2" s="15">
        <f t="shared" ref="C2:G11" si="0">AVERAGE(C$14:C$308)</f>
        <v>5.7478672810622231E-2</v>
      </c>
      <c r="D2" s="15">
        <f t="shared" si="0"/>
        <v>1.3512931402942194E-2</v>
      </c>
      <c r="E2" s="15">
        <f t="shared" si="0"/>
        <v>5.4851999243655065E-3</v>
      </c>
      <c r="F2" s="15">
        <f t="shared" si="0"/>
        <v>4.9336754196110652E-2</v>
      </c>
      <c r="G2" s="15">
        <f t="shared" si="0"/>
        <v>5.1993472886256671E-2</v>
      </c>
      <c r="J2" s="27" t="s">
        <v>77</v>
      </c>
      <c r="N2" s="33" t="s">
        <v>86</v>
      </c>
      <c r="O2" s="33" t="s">
        <v>87</v>
      </c>
      <c r="Z2" t="s">
        <v>66</v>
      </c>
      <c r="AA2" s="26">
        <v>-0.05</v>
      </c>
      <c r="AB2" s="26">
        <f t="shared" ref="AB2:AI2" si="1">AA2+5%</f>
        <v>0</v>
      </c>
      <c r="AC2" s="26">
        <f t="shared" si="1"/>
        <v>0.05</v>
      </c>
      <c r="AD2" s="26">
        <f t="shared" si="1"/>
        <v>0.1</v>
      </c>
      <c r="AE2" s="26">
        <f t="shared" si="1"/>
        <v>0.15000000000000002</v>
      </c>
      <c r="AF2" s="26">
        <f t="shared" si="1"/>
        <v>0.2</v>
      </c>
      <c r="AG2" s="26">
        <f t="shared" si="1"/>
        <v>0.25</v>
      </c>
      <c r="AH2" s="26">
        <f t="shared" si="1"/>
        <v>0.3</v>
      </c>
      <c r="AI2" s="26">
        <f t="shared" si="1"/>
        <v>0.35</v>
      </c>
      <c r="AJ2" s="26"/>
    </row>
    <row r="3" spans="1:36" ht="18">
      <c r="A3" s="2" t="s">
        <v>57</v>
      </c>
      <c r="B3" s="15">
        <f>MEDIAN(B$14:B$308)</f>
        <v>4.7335796276574138E-2</v>
      </c>
      <c r="C3" s="15">
        <f t="shared" ref="C3:G3" si="2">MEDIAN(C$14:C$308)</f>
        <v>5.0371850302488586E-2</v>
      </c>
      <c r="D3" s="15">
        <f t="shared" si="2"/>
        <v>1.4232103438603927E-2</v>
      </c>
      <c r="E3" s="15">
        <f t="shared" si="2"/>
        <v>9.7252780098315839E-3</v>
      </c>
      <c r="F3" s="15">
        <f t="shared" si="2"/>
        <v>3.0888030888030826E-2</v>
      </c>
      <c r="G3" s="15">
        <f t="shared" si="2"/>
        <v>4.4914126263093657E-2</v>
      </c>
      <c r="J3" s="34" t="s">
        <v>78</v>
      </c>
      <c r="K3" s="34" t="s">
        <v>79</v>
      </c>
      <c r="L3" s="40"/>
      <c r="M3" s="41"/>
      <c r="N3" s="19"/>
      <c r="O3" s="19"/>
      <c r="Z3" t="s">
        <v>65</v>
      </c>
      <c r="AA3" s="43">
        <f t="shared" ref="AA3:AI3" si="3">COUNTIF($B$14:$B$308, "&lt;"&amp;AA$2)</f>
        <v>12</v>
      </c>
      <c r="AB3" s="43">
        <f t="shared" si="3"/>
        <v>80</v>
      </c>
      <c r="AC3" s="43">
        <f t="shared" si="3"/>
        <v>149</v>
      </c>
      <c r="AD3" s="43">
        <f t="shared" si="3"/>
        <v>209</v>
      </c>
      <c r="AE3" s="43">
        <f t="shared" si="3"/>
        <v>255</v>
      </c>
      <c r="AF3" s="43">
        <f t="shared" si="3"/>
        <v>277</v>
      </c>
      <c r="AG3" s="43">
        <f t="shared" si="3"/>
        <v>282</v>
      </c>
      <c r="AH3" s="43">
        <f t="shared" si="3"/>
        <v>284</v>
      </c>
      <c r="AI3" s="43">
        <f t="shared" si="3"/>
        <v>295</v>
      </c>
    </row>
    <row r="4" spans="1:36">
      <c r="A4" s="2" t="s">
        <v>58</v>
      </c>
      <c r="B4" s="15"/>
      <c r="C4" s="15"/>
      <c r="D4" s="15"/>
      <c r="E4" s="15"/>
      <c r="F4" s="15"/>
      <c r="G4" s="15"/>
      <c r="J4" s="32" t="s">
        <v>80</v>
      </c>
      <c r="K4" s="32" t="s">
        <v>81</v>
      </c>
      <c r="L4" s="28"/>
      <c r="M4" s="29"/>
      <c r="N4" s="36"/>
      <c r="O4" s="36"/>
      <c r="Z4" s="2" t="s">
        <v>67</v>
      </c>
      <c r="AA4" s="2" t="str">
        <f>"~"&amp;TEXT(AA2, "0%")</f>
        <v>~-5%</v>
      </c>
      <c r="AB4" s="39" t="str">
        <f>"~"&amp;TEXT(AB2, "0%")</f>
        <v>~0%</v>
      </c>
      <c r="AC4" s="39" t="str">
        <f t="shared" ref="AC4:AI4" si="4">"~"&amp;TEXT(AC2, "0%")</f>
        <v>~5%</v>
      </c>
      <c r="AD4" s="39" t="str">
        <f t="shared" si="4"/>
        <v>~10%</v>
      </c>
      <c r="AE4" s="39" t="str">
        <f t="shared" si="4"/>
        <v>~15%</v>
      </c>
      <c r="AF4" s="39" t="str">
        <f t="shared" si="4"/>
        <v>~20%</v>
      </c>
      <c r="AG4" s="39" t="str">
        <f t="shared" si="4"/>
        <v>~25%</v>
      </c>
      <c r="AH4" s="39" t="str">
        <f t="shared" si="4"/>
        <v>~30%</v>
      </c>
      <c r="AI4" s="39" t="str">
        <f t="shared" si="4"/>
        <v>~35%</v>
      </c>
    </row>
    <row r="5" spans="1:36" ht="21">
      <c r="A5" s="2" t="s">
        <v>16</v>
      </c>
      <c r="B5" s="15">
        <f>STDEV(B$14:B$308)</f>
        <v>8.7712444046709928E-2</v>
      </c>
      <c r="C5" s="15">
        <f t="shared" ref="C5:G5" si="5">STDEV(C$14:C$308)</f>
        <v>8.3428822560171992E-2</v>
      </c>
      <c r="D5" s="15">
        <f t="shared" si="5"/>
        <v>4.322171551584509E-2</v>
      </c>
      <c r="E5" s="15">
        <f t="shared" si="5"/>
        <v>2.4036622668626526E-2</v>
      </c>
      <c r="F5" s="15">
        <f t="shared" si="5"/>
        <v>6.7451083957681554E-2</v>
      </c>
      <c r="G5" s="15">
        <f t="shared" si="5"/>
        <v>7.1658435153691885E-2</v>
      </c>
      <c r="J5" s="34" t="s">
        <v>88</v>
      </c>
      <c r="K5" s="35" t="s">
        <v>89</v>
      </c>
      <c r="L5" s="38"/>
      <c r="M5" s="38"/>
      <c r="N5" s="37" t="s">
        <v>90</v>
      </c>
      <c r="O5" s="37" t="s">
        <v>91</v>
      </c>
      <c r="Z5" s="2" t="s">
        <v>68</v>
      </c>
      <c r="AA5" s="6">
        <f>AA3</f>
        <v>12</v>
      </c>
      <c r="AB5" s="6">
        <f>AB3-AA3</f>
        <v>68</v>
      </c>
      <c r="AC5" s="6">
        <f t="shared" ref="AC5:AI5" si="6">AC3-AB3</f>
        <v>69</v>
      </c>
      <c r="AD5" s="6">
        <f t="shared" si="6"/>
        <v>60</v>
      </c>
      <c r="AE5" s="6">
        <f t="shared" si="6"/>
        <v>46</v>
      </c>
      <c r="AF5" s="6">
        <f t="shared" si="6"/>
        <v>22</v>
      </c>
      <c r="AG5" s="6">
        <f t="shared" si="6"/>
        <v>5</v>
      </c>
      <c r="AH5" s="6">
        <f t="shared" si="6"/>
        <v>2</v>
      </c>
      <c r="AI5" s="6">
        <f t="shared" si="6"/>
        <v>11</v>
      </c>
    </row>
    <row r="6" spans="1:36" ht="18">
      <c r="A6" s="2" t="s">
        <v>59</v>
      </c>
      <c r="B6" s="15">
        <f>PERCENTILE(B$14:B$308,0.25)</f>
        <v>-3.1346723756398576E-3</v>
      </c>
      <c r="C6" s="15">
        <f t="shared" ref="C6:G6" si="7">PERCENTILE(C$14:C$308,0.25)</f>
        <v>1.469001330678843E-2</v>
      </c>
      <c r="D6" s="15">
        <f t="shared" si="7"/>
        <v>-1.1216064776296886E-2</v>
      </c>
      <c r="E6" s="15">
        <f t="shared" si="7"/>
        <v>-1.4765320705100837E-2</v>
      </c>
      <c r="F6" s="15">
        <f t="shared" si="7"/>
        <v>1.3508262738950561E-2</v>
      </c>
      <c r="G6" s="15">
        <f t="shared" si="7"/>
        <v>1.5159035579207503E-3</v>
      </c>
      <c r="J6" s="31" t="s">
        <v>82</v>
      </c>
      <c r="K6" s="5" t="s">
        <v>83</v>
      </c>
      <c r="L6" s="19"/>
      <c r="M6" s="30"/>
    </row>
    <row r="7" spans="1:36">
      <c r="A7" s="2" t="s">
        <v>60</v>
      </c>
      <c r="B7" s="15">
        <f>PERCENTILE(B$14:B$308,0.75)</f>
        <v>0.11177102919875959</v>
      </c>
      <c r="C7" s="15">
        <f t="shared" ref="C7:G7" si="8">PERCENTILE(C$14:C$308,0.75)</f>
        <v>0.10499580752486015</v>
      </c>
      <c r="D7" s="15">
        <f t="shared" si="8"/>
        <v>3.626058430755974E-2</v>
      </c>
      <c r="E7" s="15">
        <f t="shared" si="8"/>
        <v>2.2464572472807864E-2</v>
      </c>
      <c r="F7" s="15">
        <f t="shared" si="8"/>
        <v>8.0000909871473902E-2</v>
      </c>
      <c r="G7" s="15">
        <f t="shared" si="8"/>
        <v>8.6733003077510862E-2</v>
      </c>
      <c r="J7" s="5" t="s">
        <v>84</v>
      </c>
      <c r="K7" s="5" t="s">
        <v>85</v>
      </c>
      <c r="L7" s="28"/>
      <c r="M7" s="28"/>
    </row>
    <row r="8" spans="1:36">
      <c r="A8" s="2" t="s">
        <v>61</v>
      </c>
      <c r="B8" s="15">
        <f>MIN(B$14:B$308)</f>
        <v>-0.10183518002649694</v>
      </c>
      <c r="C8" s="15">
        <f t="shared" ref="C8:G8" si="9">MIN(C$14:C$308)</f>
        <v>-0.16015167202350289</v>
      </c>
      <c r="D8" s="15">
        <f t="shared" si="9"/>
        <v>-0.10235026280314274</v>
      </c>
      <c r="E8" s="15">
        <f t="shared" si="9"/>
        <v>-6.2764252075452331E-2</v>
      </c>
      <c r="F8" s="15">
        <f t="shared" si="9"/>
        <v>-0.1051743680956545</v>
      </c>
      <c r="G8" s="15">
        <f t="shared" si="9"/>
        <v>-0.13117667296408986</v>
      </c>
    </row>
    <row r="9" spans="1:36">
      <c r="A9" s="2" t="s">
        <v>62</v>
      </c>
      <c r="B9" s="15">
        <f>MAX(B$14:B$308)</f>
        <v>0.34796238244514099</v>
      </c>
      <c r="C9" s="15">
        <f t="shared" ref="C9:G9" si="10">MAX(C$14:C$308)</f>
        <v>0.32458233890214783</v>
      </c>
      <c r="D9" s="15">
        <f t="shared" si="10"/>
        <v>0.11268396896215327</v>
      </c>
      <c r="E9" s="15">
        <f t="shared" si="10"/>
        <v>5.7244531295884249E-2</v>
      </c>
      <c r="F9" s="15">
        <f t="shared" si="10"/>
        <v>0.25214899713467043</v>
      </c>
      <c r="G9" s="15">
        <f t="shared" si="10"/>
        <v>0.26733780760626358</v>
      </c>
    </row>
    <row r="10" spans="1:36">
      <c r="A10" s="2" t="s">
        <v>63</v>
      </c>
      <c r="B10" s="85">
        <f>SKEW(B$14:B$308)</f>
        <v>0.9903479449913779</v>
      </c>
      <c r="C10" s="85">
        <f t="shared" ref="C10:G10" si="11">SKEW(C$14:C$308)</f>
        <v>0.23618938922080543</v>
      </c>
      <c r="D10" s="85">
        <f t="shared" si="11"/>
        <v>-0.25088201150671952</v>
      </c>
      <c r="E10" s="85">
        <f t="shared" si="11"/>
        <v>-0.23531375898310969</v>
      </c>
      <c r="F10" s="85">
        <f t="shared" si="11"/>
        <v>0.91208281658042645</v>
      </c>
      <c r="G10" s="85">
        <f t="shared" si="11"/>
        <v>0.37226513283469231</v>
      </c>
      <c r="H10" s="2" t="s">
        <v>17</v>
      </c>
    </row>
    <row r="11" spans="1:36">
      <c r="A11" s="2" t="s">
        <v>64</v>
      </c>
      <c r="B11" s="85">
        <f>KURT(B$14:B$308)</f>
        <v>1.3516759535488774</v>
      </c>
      <c r="C11" s="85">
        <f t="shared" ref="C11:G11" si="12">KURT(C$14:C$308)</f>
        <v>0.79692878386519572</v>
      </c>
      <c r="D11" s="85">
        <f t="shared" si="12"/>
        <v>0.31586988879550892</v>
      </c>
      <c r="E11" s="85">
        <f t="shared" si="12"/>
        <v>-0.54050819197836208</v>
      </c>
      <c r="F11" s="85">
        <f t="shared" si="12"/>
        <v>1.3040524179508468</v>
      </c>
      <c r="G11" s="85">
        <f t="shared" si="12"/>
        <v>0.60588666371582223</v>
      </c>
      <c r="H11" s="15">
        <f>CORREL(C14:C308,B14:B308)</f>
        <v>0.56707478560184721</v>
      </c>
    </row>
    <row r="12" spans="1:36" ht="19.95" customHeight="1">
      <c r="A12" s="7">
        <v>2</v>
      </c>
      <c r="B12" s="79" t="str" cm="1">
        <f t="array" ref="B12">INDEX('(4)아파트가격'!$F$12:$U$12, 1, $A$12*2 - 1)</f>
        <v>서울특별시</v>
      </c>
      <c r="C12" s="80"/>
      <c r="D12" s="81" t="s">
        <v>9</v>
      </c>
      <c r="E12" s="82"/>
      <c r="F12" s="78" t="s">
        <v>26</v>
      </c>
      <c r="G12" s="78" t="s">
        <v>0</v>
      </c>
      <c r="H12" s="7" t="str">
        <f>B12</f>
        <v>서울특별시</v>
      </c>
    </row>
    <row r="13" spans="1:36" ht="19.95" customHeight="1">
      <c r="A13" s="5" t="s">
        <v>8</v>
      </c>
      <c r="B13" s="5" t="s">
        <v>24</v>
      </c>
      <c r="C13" s="5" t="s">
        <v>25</v>
      </c>
      <c r="D13" s="5" t="s">
        <v>24</v>
      </c>
      <c r="E13" s="5" t="s">
        <v>25</v>
      </c>
      <c r="F13" s="5" t="s">
        <v>24</v>
      </c>
      <c r="G13" s="5" t="s">
        <v>25</v>
      </c>
      <c r="H13" s="5" t="s">
        <v>17</v>
      </c>
    </row>
    <row r="14" spans="1:36" ht="19.95" customHeight="1">
      <c r="A14" s="10">
        <v>36525</v>
      </c>
      <c r="B14" s="11" cm="1">
        <f t="array" ref="B14">INDEX(APT_DATA, ROW(B14)-13, 2*$A$12-1)</f>
        <v>0.12499999999999911</v>
      </c>
      <c r="C14" s="11" cm="1">
        <f t="array" ref="C14">INDEX(APT_DATA, ROW(C14)-13, 2*$A$12)</f>
        <v>0.32458233890214783</v>
      </c>
      <c r="D14" s="12">
        <f>B14-F14</f>
        <v>3.9621131270009657E-2</v>
      </c>
      <c r="E14" s="12">
        <f>C14-G14</f>
        <v>5.7244531295884249E-2</v>
      </c>
      <c r="F14" s="13">
        <v>8.5378868729989454E-2</v>
      </c>
      <c r="G14" s="13">
        <v>0.26733780760626358</v>
      </c>
      <c r="H14" s="45"/>
    </row>
    <row r="15" spans="1:36" ht="19.95" customHeight="1">
      <c r="A15" s="10">
        <v>36556</v>
      </c>
      <c r="B15" s="11" cm="1">
        <f t="array" ref="B15">INDEX(APT_DATA, ROW(B15)-13, 2*$A$12-1)</f>
        <v>0.10362694300518127</v>
      </c>
      <c r="C15" s="11" cm="1">
        <f t="array" ref="C15">INDEX(APT_DATA, ROW(C15)-13, 2*$A$12)</f>
        <v>0.28068181818181848</v>
      </c>
      <c r="D15" s="12">
        <f t="shared" ref="D15:E35" si="13">B15-F15</f>
        <v>3.6821097493698662E-2</v>
      </c>
      <c r="E15" s="12">
        <f t="shared" si="13"/>
        <v>4.3047409579667795E-2</v>
      </c>
      <c r="F15" s="13">
        <v>6.6805845511482609E-2</v>
      </c>
      <c r="G15" s="13">
        <v>0.23763440860215068</v>
      </c>
      <c r="H15" s="45"/>
    </row>
    <row r="16" spans="1:36" ht="19.95" customHeight="1">
      <c r="A16" s="10">
        <v>36585</v>
      </c>
      <c r="B16" s="11" cm="1">
        <f t="array" ref="B16">INDEX(APT_DATA, ROW(B16)-13, 2*$A$12-1)</f>
        <v>0.11558307533539591</v>
      </c>
      <c r="C16" s="11" cm="1">
        <f t="array" ref="C16">INDEX(APT_DATA, ROW(C16)-13, 2*$A$12)</f>
        <v>0.25641025641025661</v>
      </c>
      <c r="D16" s="12">
        <f t="shared" si="13"/>
        <v>4.9330487343676843E-2</v>
      </c>
      <c r="E16" s="12">
        <f t="shared" si="13"/>
        <v>3.1564260517033205E-2</v>
      </c>
      <c r="F16" s="13">
        <v>6.625258799171907E-2</v>
      </c>
      <c r="G16" s="13">
        <v>0.2248459958932234</v>
      </c>
      <c r="H16" s="45"/>
    </row>
    <row r="17" spans="1:8" ht="19.95" customHeight="1">
      <c r="A17" s="10">
        <v>36616</v>
      </c>
      <c r="B17" s="11" cm="1">
        <f t="array" ref="B17">INDEX(APT_DATA, ROW(B17)-13, 2*$A$12-1)</f>
        <v>0.11782786885245811</v>
      </c>
      <c r="C17" s="11" cm="1">
        <f t="array" ref="C17">INDEX(APT_DATA, ROW(C17)-13, 2*$A$12)</f>
        <v>0.248190279214064</v>
      </c>
      <c r="D17" s="12">
        <f t="shared" si="13"/>
        <v>5.4172838051637084E-2</v>
      </c>
      <c r="E17" s="12">
        <f t="shared" si="13"/>
        <v>3.4046852919243475E-2</v>
      </c>
      <c r="F17" s="13">
        <v>6.3655030800821022E-2</v>
      </c>
      <c r="G17" s="13">
        <v>0.21414342629482053</v>
      </c>
      <c r="H17" s="45"/>
    </row>
    <row r="18" spans="1:8" ht="19.95" customHeight="1">
      <c r="A18" s="10">
        <v>36646</v>
      </c>
      <c r="B18" s="11" cm="1">
        <f t="array" ref="B18">INDEX(APT_DATA, ROW(B18)-13, 2*$A$12-1)</f>
        <v>0.11213047910295493</v>
      </c>
      <c r="C18" s="11" cm="1">
        <f t="array" ref="C18">INDEX(APT_DATA, ROW(C18)-13, 2*$A$12)</f>
        <v>0.24012158054711241</v>
      </c>
      <c r="D18" s="12">
        <f t="shared" si="13"/>
        <v>5.0780785851420429E-2</v>
      </c>
      <c r="E18" s="12">
        <f t="shared" si="13"/>
        <v>3.0932919745548793E-2</v>
      </c>
      <c r="F18" s="13">
        <v>6.1349693251534498E-2</v>
      </c>
      <c r="G18" s="13">
        <v>0.20918866080156362</v>
      </c>
      <c r="H18" s="45"/>
    </row>
    <row r="19" spans="1:8" ht="19.95" customHeight="1">
      <c r="A19" s="10">
        <v>36677</v>
      </c>
      <c r="B19" s="11" cm="1">
        <f t="array" ref="B19">INDEX(APT_DATA, ROW(B19)-13, 2*$A$12-1)</f>
        <v>0.10212335692618746</v>
      </c>
      <c r="C19" s="11" cm="1">
        <f t="array" ref="C19">INDEX(APT_DATA, ROW(C19)-13, 2*$A$12)</f>
        <v>0.22189054726368251</v>
      </c>
      <c r="D19" s="12">
        <f t="shared" si="13"/>
        <v>4.8206775034020488E-2</v>
      </c>
      <c r="E19" s="12">
        <f t="shared" si="13"/>
        <v>3.0360229650593817E-2</v>
      </c>
      <c r="F19" s="13">
        <v>5.391658189216697E-2</v>
      </c>
      <c r="G19" s="13">
        <v>0.1915303176130887</v>
      </c>
      <c r="H19" s="45"/>
    </row>
    <row r="20" spans="1:8" ht="19.95" customHeight="1">
      <c r="A20" s="10">
        <v>36707</v>
      </c>
      <c r="B20" s="11" cm="1">
        <f t="array" ref="B20">INDEX(APT_DATA, ROW(B20)-13, 2*$A$12-1)</f>
        <v>9.4377510040160262E-2</v>
      </c>
      <c r="C20" s="11" cm="1">
        <f t="array" ref="C20">INDEX(APT_DATA, ROW(C20)-13, 2*$A$12)</f>
        <v>0.2021589793915608</v>
      </c>
      <c r="D20" s="12">
        <f t="shared" si="13"/>
        <v>4.8877004478986796E-2</v>
      </c>
      <c r="E20" s="12">
        <f t="shared" si="13"/>
        <v>2.9319473218721193E-2</v>
      </c>
      <c r="F20" s="13">
        <v>4.5500505561173465E-2</v>
      </c>
      <c r="G20" s="13">
        <v>0.17283950617283961</v>
      </c>
      <c r="H20" s="45"/>
    </row>
    <row r="21" spans="1:8" ht="19.95" customHeight="1">
      <c r="A21" s="10">
        <v>36738</v>
      </c>
      <c r="B21" s="11" cm="1">
        <f t="array" ref="B21">INDEX(APT_DATA, ROW(B21)-13, 2*$A$12-1)</f>
        <v>8.6956521739130155E-2</v>
      </c>
      <c r="C21" s="11" cm="1">
        <f t="array" ref="C21">INDEX(APT_DATA, ROW(C21)-13, 2*$A$12)</f>
        <v>0.18689788053949941</v>
      </c>
      <c r="D21" s="12">
        <f t="shared" si="13"/>
        <v>4.6755516714004131E-2</v>
      </c>
      <c r="E21" s="12">
        <f t="shared" si="13"/>
        <v>2.0388002834890617E-2</v>
      </c>
      <c r="F21" s="13">
        <v>4.0201005025126024E-2</v>
      </c>
      <c r="G21" s="13">
        <v>0.16650987770460879</v>
      </c>
      <c r="H21" s="45"/>
    </row>
    <row r="22" spans="1:8" ht="19.95" customHeight="1">
      <c r="A22" s="10">
        <v>36769</v>
      </c>
      <c r="B22" s="11" cm="1">
        <f t="array" ref="B22">INDEX(APT_DATA, ROW(B22)-13, 2*$A$12-1)</f>
        <v>6.8599033816424626E-2</v>
      </c>
      <c r="C22" s="11" cm="1">
        <f t="array" ref="C22">INDEX(APT_DATA, ROW(C22)-13, 2*$A$12)</f>
        <v>0.16558139534883787</v>
      </c>
      <c r="D22" s="12">
        <f t="shared" si="13"/>
        <v>3.8807574034894987E-2</v>
      </c>
      <c r="E22" s="12">
        <f t="shared" si="13"/>
        <v>8.1228318129260568E-3</v>
      </c>
      <c r="F22" s="13">
        <v>2.9791459781529639E-2</v>
      </c>
      <c r="G22" s="13">
        <v>0.15745856353591181</v>
      </c>
      <c r="H22" s="45"/>
    </row>
    <row r="23" spans="1:8" ht="19.95" customHeight="1">
      <c r="A23" s="10">
        <v>36799</v>
      </c>
      <c r="B23" s="11" cm="1">
        <f t="array" ref="B23">INDEX(APT_DATA, ROW(B23)-13, 2*$A$12-1)</f>
        <v>5.5977229601517964E-2</v>
      </c>
      <c r="C23" s="11" cm="1">
        <f t="array" ref="C23">INDEX(APT_DATA, ROW(C23)-13, 2*$A$12)</f>
        <v>0.14655942806076938</v>
      </c>
      <c r="D23" s="12">
        <f t="shared" si="13"/>
        <v>3.3406081417022948E-2</v>
      </c>
      <c r="E23" s="12">
        <f t="shared" si="13"/>
        <v>1.0237137750550573E-3</v>
      </c>
      <c r="F23" s="13">
        <v>2.2571148184495016E-2</v>
      </c>
      <c r="G23" s="13">
        <v>0.14553571428571432</v>
      </c>
      <c r="H23" s="45"/>
    </row>
    <row r="24" spans="1:8" ht="19.95" customHeight="1">
      <c r="A24" s="10">
        <v>36830</v>
      </c>
      <c r="B24" s="11" cm="1">
        <f t="array" ref="B24">INDEX(APT_DATA, ROW(B24)-13, 2*$A$12-1)</f>
        <v>6.2678062678062973E-2</v>
      </c>
      <c r="C24" s="11" cm="1">
        <f t="array" ref="C24">INDEX(APT_DATA, ROW(C24)-13, 2*$A$12)</f>
        <v>0.1528888888888893</v>
      </c>
      <c r="D24" s="12">
        <f t="shared" si="13"/>
        <v>4.0151128300001337E-2</v>
      </c>
      <c r="E24" s="12">
        <f t="shared" si="13"/>
        <v>9.2765540871273533E-3</v>
      </c>
      <c r="F24" s="13">
        <v>2.2526934378061636E-2</v>
      </c>
      <c r="G24" s="13">
        <v>0.14361233480176194</v>
      </c>
      <c r="H24" s="45"/>
    </row>
    <row r="25" spans="1:8" ht="19.95" customHeight="1">
      <c r="A25" s="10">
        <v>36860</v>
      </c>
      <c r="B25" s="11" cm="1">
        <f t="array" ref="B25">INDEX(APT_DATA, ROW(B25)-13, 2*$A$12-1)</f>
        <v>5.9160305343511244E-2</v>
      </c>
      <c r="C25" s="11" cm="1">
        <f t="array" ref="C25">INDEX(APT_DATA, ROW(C25)-13, 2*$A$12)</f>
        <v>0.14145031333930191</v>
      </c>
      <c r="D25" s="12">
        <f t="shared" si="13"/>
        <v>3.7549303378874521E-2</v>
      </c>
      <c r="E25" s="12">
        <f t="shared" si="13"/>
        <v>2.8801456429214944E-3</v>
      </c>
      <c r="F25" s="13">
        <v>2.1611001964636722E-2</v>
      </c>
      <c r="G25" s="13">
        <v>0.13857016769638042</v>
      </c>
      <c r="H25" s="45">
        <f>CORREL(C14:C25,B14:B25)</f>
        <v>0.93062372842541996</v>
      </c>
    </row>
    <row r="26" spans="1:8" ht="19.95" customHeight="1">
      <c r="A26" s="10">
        <v>36891</v>
      </c>
      <c r="B26" s="11" cm="1">
        <f t="array" ref="B26">INDEX(APT_DATA, ROW(B26)-13, 2*$A$12-1)</f>
        <v>4.1785375118708501E-2</v>
      </c>
      <c r="C26" s="11" cm="1">
        <f t="array" ref="C26">INDEX(APT_DATA, ROW(C26)-13, 2*$A$12)</f>
        <v>0.12072072072072126</v>
      </c>
      <c r="D26" s="12">
        <f t="shared" si="13"/>
        <v>2.8019396750960324E-2</v>
      </c>
      <c r="E26" s="12">
        <f t="shared" si="13"/>
        <v>-1.0798088467984801E-3</v>
      </c>
      <c r="F26" s="13">
        <v>1.3765978367748177E-2</v>
      </c>
      <c r="G26" s="13">
        <v>0.12180052956751974</v>
      </c>
      <c r="H26" s="45">
        <f t="shared" ref="H26:H89" si="14">CORREL(C15:C26,B15:B26)</f>
        <v>0.94826528199125892</v>
      </c>
    </row>
    <row r="27" spans="1:8" ht="19.95" customHeight="1">
      <c r="A27" s="10">
        <v>36922</v>
      </c>
      <c r="B27" s="11" cm="1">
        <f t="array" ref="B27">INDEX(APT_DATA, ROW(B27)-13, 2*$A$12-1)</f>
        <v>3.0985915492957039E-2</v>
      </c>
      <c r="C27" s="11" cm="1">
        <f t="array" ref="C27">INDEX(APT_DATA, ROW(C27)-13, 2*$A$12)</f>
        <v>0.11357586512866025</v>
      </c>
      <c r="D27" s="12">
        <f t="shared" si="13"/>
        <v>2.1201179680823801E-2</v>
      </c>
      <c r="E27" s="12">
        <f t="shared" si="13"/>
        <v>4.9746487950379503E-3</v>
      </c>
      <c r="F27" s="13">
        <v>9.7847358121332384E-3</v>
      </c>
      <c r="G27" s="13">
        <v>0.1086012163336223</v>
      </c>
      <c r="H27" s="45">
        <f t="shared" si="14"/>
        <v>0.99123298833426354</v>
      </c>
    </row>
    <row r="28" spans="1:8" ht="19.95" customHeight="1">
      <c r="A28" s="10">
        <v>36950</v>
      </c>
      <c r="B28" s="11" cm="1">
        <f t="array" ref="B28">INDEX(APT_DATA, ROW(B28)-13, 2*$A$12-1)</f>
        <v>2.7752081406105855E-2</v>
      </c>
      <c r="C28" s="11" cm="1">
        <f t="array" ref="C28">INDEX(APT_DATA, ROW(C28)-13, 2*$A$12)</f>
        <v>0.10204081632653073</v>
      </c>
      <c r="D28" s="12">
        <f t="shared" si="13"/>
        <v>1.9985091114843589E-2</v>
      </c>
      <c r="E28" s="12">
        <f t="shared" si="13"/>
        <v>3.9687291513426093E-3</v>
      </c>
      <c r="F28" s="13">
        <v>7.7669902912622657E-3</v>
      </c>
      <c r="G28" s="13">
        <v>9.8072087175188116E-2</v>
      </c>
      <c r="H28" s="45">
        <f t="shared" si="14"/>
        <v>0.99445348048147353</v>
      </c>
    </row>
    <row r="29" spans="1:8" ht="19.95" customHeight="1">
      <c r="A29" s="10">
        <v>36981</v>
      </c>
      <c r="B29" s="11" cm="1">
        <f t="array" ref="B29">INDEX(APT_DATA, ROW(B29)-13, 2*$A$12-1)</f>
        <v>2.749770852429001E-2</v>
      </c>
      <c r="C29" s="11" cm="1">
        <f t="array" ref="C29">INDEX(APT_DATA, ROW(C29)-13, 2*$A$12)</f>
        <v>0.10024855012427536</v>
      </c>
      <c r="D29" s="12">
        <f t="shared" si="13"/>
        <v>1.6879947906528914E-2</v>
      </c>
      <c r="E29" s="12">
        <f t="shared" si="13"/>
        <v>-1.4741734196126455E-3</v>
      </c>
      <c r="F29" s="13">
        <v>1.0617760617761096E-2</v>
      </c>
      <c r="G29" s="13">
        <v>0.10172272354388801</v>
      </c>
      <c r="H29" s="45">
        <f t="shared" si="14"/>
        <v>0.99427599952748857</v>
      </c>
    </row>
    <row r="30" spans="1:8" ht="19.95" customHeight="1">
      <c r="A30" s="10">
        <v>37011</v>
      </c>
      <c r="B30" s="11" cm="1">
        <f t="array" ref="B30">INDEX(APT_DATA, ROW(B30)-13, 2*$A$12-1)</f>
        <v>3.8496791934005792E-2</v>
      </c>
      <c r="C30" s="11" cm="1">
        <f t="array" ref="C30">INDEX(APT_DATA, ROW(C30)-13, 2*$A$12)</f>
        <v>0.10947712418300681</v>
      </c>
      <c r="D30" s="12">
        <f t="shared" si="13"/>
        <v>2.0192360334776893E-2</v>
      </c>
      <c r="E30" s="12">
        <f t="shared" si="13"/>
        <v>6.8093796397574735E-3</v>
      </c>
      <c r="F30" s="13">
        <v>1.8304431599228899E-2</v>
      </c>
      <c r="G30" s="13">
        <v>0.10266774454324934</v>
      </c>
      <c r="H30" s="45">
        <f t="shared" si="14"/>
        <v>0.99261918418977402</v>
      </c>
    </row>
    <row r="31" spans="1:8" ht="19.95" customHeight="1">
      <c r="A31" s="10">
        <v>37042</v>
      </c>
      <c r="B31" s="11" cm="1">
        <f t="array" ref="B31">INDEX(APT_DATA, ROW(B31)-13, 2*$A$12-1)</f>
        <v>5.504587155963292E-2</v>
      </c>
      <c r="C31" s="11" cm="1">
        <f t="array" ref="C31">INDEX(APT_DATA, ROW(C31)-13, 2*$A$12)</f>
        <v>0.12459283387622078</v>
      </c>
      <c r="D31" s="12">
        <f t="shared" si="13"/>
        <v>2.4157840671602093E-2</v>
      </c>
      <c r="E31" s="12">
        <f t="shared" si="13"/>
        <v>1.0699457462650441E-2</v>
      </c>
      <c r="F31" s="13">
        <v>3.0888030888030826E-2</v>
      </c>
      <c r="G31" s="13">
        <v>0.11389337641357034</v>
      </c>
      <c r="H31" s="45">
        <f t="shared" si="14"/>
        <v>0.9808555369560269</v>
      </c>
    </row>
    <row r="32" spans="1:8" ht="19.95" customHeight="1">
      <c r="A32" s="10">
        <v>37072</v>
      </c>
      <c r="B32" s="11" cm="1">
        <f t="array" ref="B32">INDEX(APT_DATA, ROW(B32)-13, 2*$A$12-1)</f>
        <v>7.7981651376147321E-2</v>
      </c>
      <c r="C32" s="11" cm="1">
        <f t="array" ref="C32">INDEX(APT_DATA, ROW(C32)-13, 2*$A$12)</f>
        <v>0.14040816326530536</v>
      </c>
      <c r="D32" s="12">
        <f t="shared" si="13"/>
        <v>3.1559987933207578E-2</v>
      </c>
      <c r="E32" s="12">
        <f t="shared" si="13"/>
        <v>1.2472940593241111E-2</v>
      </c>
      <c r="F32" s="13">
        <v>4.6421663442939742E-2</v>
      </c>
      <c r="G32" s="13">
        <v>0.12793522267206425</v>
      </c>
      <c r="H32" s="45">
        <f t="shared" si="14"/>
        <v>0.91804259487420004</v>
      </c>
    </row>
    <row r="33" spans="1:8" ht="19.95" customHeight="1">
      <c r="A33" s="10">
        <v>37103</v>
      </c>
      <c r="B33" s="11" cm="1">
        <f t="array" ref="B33">INDEX(APT_DATA, ROW(B33)-13, 2*$A$12-1)</f>
        <v>9.818181818181837E-2</v>
      </c>
      <c r="C33" s="11" cm="1">
        <f t="array" ref="C33">INDEX(APT_DATA, ROW(C33)-13, 2*$A$12)</f>
        <v>0.16233766233766156</v>
      </c>
      <c r="D33" s="12">
        <f t="shared" si="13"/>
        <v>3.3447518664910358E-2</v>
      </c>
      <c r="E33" s="12">
        <f t="shared" si="13"/>
        <v>1.6369920402177662E-2</v>
      </c>
      <c r="F33" s="13">
        <v>6.4734299516908012E-2</v>
      </c>
      <c r="G33" s="13">
        <v>0.1459677419354839</v>
      </c>
      <c r="H33" s="45">
        <f t="shared" si="14"/>
        <v>0.88231579121873149</v>
      </c>
    </row>
    <row r="34" spans="1:8" ht="19.95" customHeight="1">
      <c r="A34" s="10">
        <v>37134</v>
      </c>
      <c r="B34" s="11" cm="1">
        <f t="array" ref="B34">INDEX(APT_DATA, ROW(B34)-13, 2*$A$12-1)</f>
        <v>0.13381555153707114</v>
      </c>
      <c r="C34" s="11" cm="1">
        <f t="array" ref="C34">INDEX(APT_DATA, ROW(C34)-13, 2*$A$12)</f>
        <v>0.18355945730247392</v>
      </c>
      <c r="D34" s="12">
        <f t="shared" si="13"/>
        <v>4.3169457033696457E-2</v>
      </c>
      <c r="E34" s="12">
        <f t="shared" si="13"/>
        <v>2.2063832799690042E-2</v>
      </c>
      <c r="F34" s="13">
        <v>9.0646094503374686E-2</v>
      </c>
      <c r="G34" s="13">
        <v>0.16149562450278387</v>
      </c>
      <c r="H34" s="45">
        <f t="shared" si="14"/>
        <v>0.93432939323950925</v>
      </c>
    </row>
    <row r="35" spans="1:8" ht="19.95" customHeight="1">
      <c r="A35" s="10">
        <v>37164</v>
      </c>
      <c r="B35" s="11" cm="1">
        <f t="array" ref="B35">INDEX(APT_DATA, ROW(B35)-13, 2*$A$12-1)</f>
        <v>0.14645103324348607</v>
      </c>
      <c r="C35" s="11" cm="1">
        <f t="array" ref="C35">INDEX(APT_DATA, ROW(C35)-13, 2*$A$12)</f>
        <v>0.19485580670303926</v>
      </c>
      <c r="D35" s="12">
        <f t="shared" si="13"/>
        <v>3.8965428636960731E-2</v>
      </c>
      <c r="E35" s="12">
        <f t="shared" si="13"/>
        <v>2.5720966484801044E-2</v>
      </c>
      <c r="F35" s="13">
        <v>0.10748560460652534</v>
      </c>
      <c r="G35" s="13">
        <v>0.16913484021823821</v>
      </c>
      <c r="H35" s="45">
        <f t="shared" si="14"/>
        <v>0.9686017738525694</v>
      </c>
    </row>
    <row r="36" spans="1:8">
      <c r="A36" s="10">
        <v>37195</v>
      </c>
      <c r="B36" s="11" cm="1">
        <f t="array" ref="B36">INDEX(APT_DATA, ROW(B36)-13, 2*$A$12-1)</f>
        <v>0.1420911528150135</v>
      </c>
      <c r="C36" s="11" cm="1">
        <f t="array" ref="C36">INDEX(APT_DATA, ROW(C36)-13, 2*$A$12)</f>
        <v>0.18658442559753197</v>
      </c>
      <c r="D36" s="12">
        <f t="shared" ref="D36:E99" si="15">B36-F36</f>
        <v>3.0022187297772618E-2</v>
      </c>
      <c r="E36" s="12">
        <f t="shared" si="15"/>
        <v>1.7863316198456713E-2</v>
      </c>
      <c r="F36" s="13">
        <v>0.11206896551724088</v>
      </c>
      <c r="G36" s="13">
        <v>0.16872110939907525</v>
      </c>
      <c r="H36" s="45">
        <f t="shared" si="14"/>
        <v>0.98800599652307097</v>
      </c>
    </row>
    <row r="37" spans="1:8">
      <c r="A37" s="10">
        <v>37225</v>
      </c>
      <c r="B37" s="11" cm="1">
        <f t="array" ref="B37">INDEX(APT_DATA, ROW(B37)-13, 2*$A$12-1)</f>
        <v>0.15405405405405448</v>
      </c>
      <c r="C37" s="11" cm="1">
        <f t="array" ref="C37">INDEX(APT_DATA, ROW(C37)-13, 2*$A$12)</f>
        <v>0.20313725490196011</v>
      </c>
      <c r="D37" s="12">
        <f t="shared" si="15"/>
        <v>3.1938669438670297E-2</v>
      </c>
      <c r="E37" s="12">
        <f t="shared" si="15"/>
        <v>2.7168262653898045E-2</v>
      </c>
      <c r="F37" s="13">
        <v>0.12211538461538418</v>
      </c>
      <c r="G37" s="13">
        <v>0.17596899224806206</v>
      </c>
      <c r="H37" s="45">
        <f t="shared" si="14"/>
        <v>0.99503832805090009</v>
      </c>
    </row>
    <row r="38" spans="1:8">
      <c r="A38" s="10">
        <v>37256</v>
      </c>
      <c r="B38" s="11" cm="1">
        <f t="array" ref="B38">INDEX(APT_DATA, ROW(B38)-13, 2*$A$12-1)</f>
        <v>0.19325432999088465</v>
      </c>
      <c r="C38" s="11" cm="1">
        <f t="array" ref="C38">INDEX(APT_DATA, ROW(C38)-13, 2*$A$12)</f>
        <v>0.23392282958199262</v>
      </c>
      <c r="D38" s="12">
        <f t="shared" si="15"/>
        <v>4.7764514277984338E-2</v>
      </c>
      <c r="E38" s="12">
        <f t="shared" si="15"/>
        <v>3.4080185994267431E-2</v>
      </c>
      <c r="F38" s="13">
        <v>0.14548981571290032</v>
      </c>
      <c r="G38" s="13">
        <v>0.19984264358772519</v>
      </c>
      <c r="H38" s="45">
        <f t="shared" si="14"/>
        <v>0.99692718822466231</v>
      </c>
    </row>
    <row r="39" spans="1:8">
      <c r="A39" s="10">
        <v>37287</v>
      </c>
      <c r="B39" s="11" cm="1">
        <f t="array" ref="B39">INDEX(APT_DATA, ROW(B39)-13, 2*$A$12-1)</f>
        <v>0.26958105646630282</v>
      </c>
      <c r="C39" s="11" cm="1">
        <f t="array" ref="C39">INDEX(APT_DATA, ROW(C39)-13, 2*$A$12)</f>
        <v>0.26294820717131429</v>
      </c>
      <c r="D39" s="12">
        <f t="shared" si="15"/>
        <v>7.86895835980852E-2</v>
      </c>
      <c r="E39" s="12">
        <f t="shared" si="15"/>
        <v>3.2540683660343239E-2</v>
      </c>
      <c r="F39" s="13">
        <v>0.19089147286821762</v>
      </c>
      <c r="G39" s="13">
        <v>0.23040752351097105</v>
      </c>
      <c r="H39" s="45">
        <f t="shared" si="14"/>
        <v>0.99165585295408398</v>
      </c>
    </row>
    <row r="40" spans="1:8">
      <c r="A40" s="10">
        <v>37315</v>
      </c>
      <c r="B40" s="11" cm="1">
        <f t="array" ref="B40">INDEX(APT_DATA, ROW(B40)-13, 2*$A$12-1)</f>
        <v>0.30963096309630989</v>
      </c>
      <c r="C40" s="11" cm="1">
        <f t="array" ref="C40">INDEX(APT_DATA, ROW(C40)-13, 2*$A$12)</f>
        <v>0.27391975308641903</v>
      </c>
      <c r="D40" s="12">
        <f t="shared" si="15"/>
        <v>8.4197437084749138E-2</v>
      </c>
      <c r="E40" s="12">
        <f t="shared" si="15"/>
        <v>3.3461737819244108E-2</v>
      </c>
      <c r="F40" s="13">
        <v>0.22543352601156075</v>
      </c>
      <c r="G40" s="13">
        <v>0.24045801526717492</v>
      </c>
      <c r="H40" s="45">
        <f t="shared" si="14"/>
        <v>0.98498332899218966</v>
      </c>
    </row>
    <row r="41" spans="1:8">
      <c r="A41" s="10">
        <v>37346</v>
      </c>
      <c r="B41" s="11" cm="1">
        <f t="array" ref="B41">INDEX(APT_DATA, ROW(B41)-13, 2*$A$12-1)</f>
        <v>0.34344335414808169</v>
      </c>
      <c r="C41" s="11" cm="1">
        <f t="array" ref="C41">INDEX(APT_DATA, ROW(C41)-13, 2*$A$12)</f>
        <v>0.28539156626505924</v>
      </c>
      <c r="D41" s="12">
        <f t="shared" si="15"/>
        <v>9.1294357013411265E-2</v>
      </c>
      <c r="E41" s="12">
        <f t="shared" si="15"/>
        <v>4.4140635513012061E-2</v>
      </c>
      <c r="F41" s="13">
        <v>0.25214899713467043</v>
      </c>
      <c r="G41" s="13">
        <v>0.24125093075204718</v>
      </c>
      <c r="H41" s="45">
        <f t="shared" si="14"/>
        <v>0.98216919462042129</v>
      </c>
    </row>
    <row r="42" spans="1:8">
      <c r="A42" s="10">
        <v>37376</v>
      </c>
      <c r="B42" s="11" cm="1">
        <f t="array" ref="B42">INDEX(APT_DATA, ROW(B42)-13, 2*$A$12-1)</f>
        <v>0.34157105030891399</v>
      </c>
      <c r="C42" s="11" cm="1">
        <f t="array" ref="C42">INDEX(APT_DATA, ROW(C42)-13, 2*$A$12)</f>
        <v>0.28055964653902699</v>
      </c>
      <c r="D42" s="12">
        <f t="shared" si="15"/>
        <v>8.9915421169840304E-2</v>
      </c>
      <c r="E42" s="12">
        <f t="shared" si="15"/>
        <v>4.2289851817619795E-2</v>
      </c>
      <c r="F42" s="13">
        <v>0.25165562913907369</v>
      </c>
      <c r="G42" s="13">
        <v>0.23826979472140719</v>
      </c>
      <c r="H42" s="45">
        <f t="shared" si="14"/>
        <v>0.98178779195688737</v>
      </c>
    </row>
    <row r="43" spans="1:8">
      <c r="A43" s="10">
        <v>37407</v>
      </c>
      <c r="B43" s="11" cm="1">
        <f t="array" ref="B43">INDEX(APT_DATA, ROW(B43)-13, 2*$A$12-1)</f>
        <v>0.32869565217391283</v>
      </c>
      <c r="C43" s="11" cm="1">
        <f t="array" ref="C43">INDEX(APT_DATA, ROW(C43)-13, 2*$A$12)</f>
        <v>0.25850832729905848</v>
      </c>
      <c r="D43" s="12">
        <f t="shared" si="15"/>
        <v>8.431362970200218E-2</v>
      </c>
      <c r="E43" s="12">
        <f t="shared" si="15"/>
        <v>3.2982584006818971E-2</v>
      </c>
      <c r="F43" s="13">
        <v>0.24438202247191065</v>
      </c>
      <c r="G43" s="13">
        <v>0.22552574329223951</v>
      </c>
      <c r="H43" s="45">
        <f t="shared" si="14"/>
        <v>0.97298696596191958</v>
      </c>
    </row>
    <row r="44" spans="1:8">
      <c r="A44" s="10">
        <v>37437</v>
      </c>
      <c r="B44" s="11" cm="1">
        <f t="array" ref="B44">INDEX(APT_DATA, ROW(B44)-13, 2*$A$12-1)</f>
        <v>0.31063829787233921</v>
      </c>
      <c r="C44" s="11" cm="1">
        <f t="array" ref="C44">INDEX(APT_DATA, ROW(C44)-13, 2*$A$12)</f>
        <v>0.24337866857551904</v>
      </c>
      <c r="D44" s="12">
        <f t="shared" si="15"/>
        <v>7.4963621347385434E-2</v>
      </c>
      <c r="E44" s="12">
        <f t="shared" si="15"/>
        <v>3.0887642014141514E-2</v>
      </c>
      <c r="F44" s="13">
        <v>0.23567467652495377</v>
      </c>
      <c r="G44" s="13">
        <v>0.21249102656137753</v>
      </c>
      <c r="H44" s="45">
        <f t="shared" si="14"/>
        <v>0.95852874339025151</v>
      </c>
    </row>
    <row r="45" spans="1:8">
      <c r="A45" s="10">
        <v>37468</v>
      </c>
      <c r="B45" s="11" cm="1">
        <f t="array" ref="B45">INDEX(APT_DATA, ROW(B45)-13, 2*$A$12-1)</f>
        <v>0.30794701986754869</v>
      </c>
      <c r="C45" s="11" cm="1">
        <f t="array" ref="C45">INDEX(APT_DATA, ROW(C45)-13, 2*$A$12)</f>
        <v>0.22695530726257007</v>
      </c>
      <c r="D45" s="12">
        <f t="shared" si="15"/>
        <v>7.7457001718727492E-2</v>
      </c>
      <c r="E45" s="12">
        <f t="shared" si="15"/>
        <v>3.1318431822739301E-2</v>
      </c>
      <c r="F45" s="13">
        <v>0.2304900181488212</v>
      </c>
      <c r="G45" s="13">
        <v>0.19563687543983077</v>
      </c>
      <c r="H45" s="45">
        <f t="shared" si="14"/>
        <v>0.90728273456855424</v>
      </c>
    </row>
    <row r="46" spans="1:8">
      <c r="A46" s="10">
        <v>37499</v>
      </c>
      <c r="B46" s="11" cm="1">
        <f t="array" ref="B46">INDEX(APT_DATA, ROW(B46)-13, 2*$A$12-1)</f>
        <v>0.30781499202551776</v>
      </c>
      <c r="C46" s="11" cm="1">
        <f t="array" ref="C46">INDEX(APT_DATA, ROW(C46)-13, 2*$A$12)</f>
        <v>0.20768712070128004</v>
      </c>
      <c r="D46" s="12">
        <f t="shared" si="15"/>
        <v>8.0582454448151264E-2</v>
      </c>
      <c r="E46" s="12">
        <f t="shared" si="15"/>
        <v>2.9604928920458962E-2</v>
      </c>
      <c r="F46" s="13">
        <v>0.2272325375773665</v>
      </c>
      <c r="G46" s="13">
        <v>0.17808219178082108</v>
      </c>
      <c r="H46" s="45">
        <f t="shared" si="14"/>
        <v>0.78966816877917556</v>
      </c>
    </row>
    <row r="47" spans="1:8">
      <c r="A47" s="10">
        <v>37529</v>
      </c>
      <c r="B47" s="11" cm="1">
        <f t="array" ref="B47">INDEX(APT_DATA, ROW(B47)-13, 2*$A$12-1)</f>
        <v>0.34796238244514099</v>
      </c>
      <c r="C47" s="11" cm="1">
        <f t="array" ref="C47">INDEX(APT_DATA, ROW(C47)-13, 2*$A$12)</f>
        <v>0.17742987606001215</v>
      </c>
      <c r="D47" s="12">
        <f t="shared" si="15"/>
        <v>0.10359496476749697</v>
      </c>
      <c r="E47" s="12">
        <f t="shared" si="15"/>
        <v>1.7429876060012672E-2</v>
      </c>
      <c r="F47" s="13">
        <v>0.24436741767764403</v>
      </c>
      <c r="G47" s="13">
        <v>0.15999999999999948</v>
      </c>
      <c r="H47" s="45">
        <f t="shared" si="14"/>
        <v>0.46946630342838619</v>
      </c>
    </row>
    <row r="48" spans="1:8">
      <c r="A48" s="10">
        <v>37560</v>
      </c>
      <c r="B48" s="11" cm="1">
        <f t="array" ref="B48">INDEX(APT_DATA, ROW(B48)-13, 2*$A$12-1)</f>
        <v>0.34663536776212833</v>
      </c>
      <c r="C48" s="11" cm="1">
        <f t="array" ref="C48">INDEX(APT_DATA, ROW(C48)-13, 2*$A$12)</f>
        <v>0.15594541910331339</v>
      </c>
      <c r="D48" s="12">
        <f t="shared" si="15"/>
        <v>0.10287998447186153</v>
      </c>
      <c r="E48" s="12">
        <f t="shared" si="15"/>
        <v>1.0922347250973852E-2</v>
      </c>
      <c r="F48" s="13">
        <v>0.2437553832902668</v>
      </c>
      <c r="G48" s="13">
        <v>0.14502307185233954</v>
      </c>
      <c r="H48" s="45">
        <f t="shared" si="14"/>
        <v>8.3649428660305905E-2</v>
      </c>
    </row>
    <row r="49" spans="1:8">
      <c r="A49" s="10">
        <v>37590</v>
      </c>
      <c r="B49" s="11" cm="1">
        <f t="array" ref="B49">INDEX(APT_DATA, ROW(B49)-13, 2*$A$12-1)</f>
        <v>0.33567525370804052</v>
      </c>
      <c r="C49" s="11" cm="1">
        <f t="array" ref="C49">INDEX(APT_DATA, ROW(C49)-13, 2*$A$12)</f>
        <v>0.12907431551499293</v>
      </c>
      <c r="D49" s="12">
        <f t="shared" si="15"/>
        <v>9.8314499637774722E-2</v>
      </c>
      <c r="E49" s="12">
        <f t="shared" si="15"/>
        <v>-2.1056449332594873E-3</v>
      </c>
      <c r="F49" s="13">
        <v>0.2373607540702658</v>
      </c>
      <c r="G49" s="13">
        <v>0.13117996044825242</v>
      </c>
      <c r="H49" s="45">
        <f t="shared" si="14"/>
        <v>-0.20417213819950805</v>
      </c>
    </row>
    <row r="50" spans="1:8">
      <c r="A50" s="10">
        <v>37621</v>
      </c>
      <c r="B50" s="11" cm="1">
        <f t="array" ref="B50">INDEX(APT_DATA, ROW(B50)-13, 2*$A$12-1)</f>
        <v>0.3078686019862491</v>
      </c>
      <c r="C50" s="11" cm="1">
        <f t="array" ref="C50">INDEX(APT_DATA, ROW(C50)-13, 2*$A$12)</f>
        <v>0.11400651465798028</v>
      </c>
      <c r="D50" s="12">
        <f t="shared" si="15"/>
        <v>8.0095528319864551E-2</v>
      </c>
      <c r="E50" s="12">
        <f t="shared" si="15"/>
        <v>-7.9606984567734962E-3</v>
      </c>
      <c r="F50" s="13">
        <v>0.22777307366638455</v>
      </c>
      <c r="G50" s="13">
        <v>0.12196721311475378</v>
      </c>
      <c r="H50" s="45">
        <f t="shared" si="14"/>
        <v>-0.17417124457222144</v>
      </c>
    </row>
    <row r="51" spans="1:8">
      <c r="A51" s="10">
        <v>37652</v>
      </c>
      <c r="B51" s="11" cm="1">
        <f t="array" ref="B51">INDEX(APT_DATA, ROW(B51)-13, 2*$A$12-1)</f>
        <v>0.20803443328550975</v>
      </c>
      <c r="C51" s="11" cm="1">
        <f t="array" ref="C51">INDEX(APT_DATA, ROW(C51)-13, 2*$A$12)</f>
        <v>7.5078864353311792E-2</v>
      </c>
      <c r="D51" s="12">
        <f t="shared" si="15"/>
        <v>2.9840779908781201E-2</v>
      </c>
      <c r="E51" s="12">
        <f t="shared" si="15"/>
        <v>-1.8551708895095498E-2</v>
      </c>
      <c r="F51" s="13">
        <v>0.17819365337672854</v>
      </c>
      <c r="G51" s="13">
        <v>9.3630573248407289E-2</v>
      </c>
      <c r="H51" s="45">
        <f t="shared" si="14"/>
        <v>0.50053804872648189</v>
      </c>
    </row>
    <row r="52" spans="1:8">
      <c r="A52" s="10">
        <v>37680</v>
      </c>
      <c r="B52" s="11" cm="1">
        <f t="array" ref="B52">INDEX(APT_DATA, ROW(B52)-13, 2*$A$12-1)</f>
        <v>0.16082474226804133</v>
      </c>
      <c r="C52" s="11" cm="1">
        <f t="array" ref="C52">INDEX(APT_DATA, ROW(C52)-13, 2*$A$12)</f>
        <v>4.0581465778316339E-2</v>
      </c>
      <c r="D52" s="12">
        <f t="shared" si="15"/>
        <v>1.4598327173701575E-2</v>
      </c>
      <c r="E52" s="12">
        <f t="shared" si="15"/>
        <v>-2.5880072683222233E-2</v>
      </c>
      <c r="F52" s="13">
        <v>0.14622641509433976</v>
      </c>
      <c r="G52" s="13">
        <v>6.6461538461538572E-2</v>
      </c>
      <c r="H52" s="45">
        <f t="shared" si="14"/>
        <v>0.71658837222010219</v>
      </c>
    </row>
    <row r="53" spans="1:8">
      <c r="A53" s="10">
        <v>37711</v>
      </c>
      <c r="B53" s="11" cm="1">
        <f t="array" ref="B53">INDEX(APT_DATA, ROW(B53)-13, 2*$A$12-1)</f>
        <v>0.12815405046480799</v>
      </c>
      <c r="C53" s="11" cm="1">
        <f t="array" ref="C53">INDEX(APT_DATA, ROW(C53)-13, 2*$A$12)</f>
        <v>1.5231400117164728E-2</v>
      </c>
      <c r="D53" s="12">
        <f t="shared" si="15"/>
        <v>7.635362440399085E-3</v>
      </c>
      <c r="E53" s="12">
        <f t="shared" si="15"/>
        <v>-3.2159121778455591E-2</v>
      </c>
      <c r="F53" s="13">
        <v>0.1205186880244089</v>
      </c>
      <c r="G53" s="13">
        <v>4.7390521895620319E-2</v>
      </c>
      <c r="H53" s="45">
        <f t="shared" si="14"/>
        <v>0.79711192834138689</v>
      </c>
    </row>
    <row r="54" spans="1:8">
      <c r="A54" s="10">
        <v>37741</v>
      </c>
      <c r="B54" s="11" cm="1">
        <f t="array" ref="B54">INDEX(APT_DATA, ROW(B54)-13, 2*$A$12-1)</f>
        <v>0.13881578947368456</v>
      </c>
      <c r="C54" s="11" cm="1">
        <f t="array" ref="C54">INDEX(APT_DATA, ROW(C54)-13, 2*$A$12)</f>
        <v>-5.1753881541115598E-3</v>
      </c>
      <c r="D54" s="12">
        <f t="shared" si="15"/>
        <v>1.561095198313267E-2</v>
      </c>
      <c r="E54" s="12">
        <f t="shared" si="15"/>
        <v>-3.8923167905443257E-2</v>
      </c>
      <c r="F54" s="13">
        <v>0.12320483749055189</v>
      </c>
      <c r="G54" s="13">
        <v>3.3747779751331697E-2</v>
      </c>
      <c r="H54" s="45">
        <f t="shared" si="14"/>
        <v>0.84418124019558882</v>
      </c>
    </row>
    <row r="55" spans="1:8">
      <c r="A55" s="10">
        <v>37772</v>
      </c>
      <c r="B55" s="11" cm="1">
        <f t="array" ref="B55">INDEX(APT_DATA, ROW(B55)-13, 2*$A$12-1)</f>
        <v>0.16164921465968662</v>
      </c>
      <c r="C55" s="11" cm="1">
        <f t="array" ref="C55">INDEX(APT_DATA, ROW(C55)-13, 2*$A$12)</f>
        <v>-1.2658227848101555E-2</v>
      </c>
      <c r="D55" s="12">
        <f t="shared" si="15"/>
        <v>1.7932134148023637E-2</v>
      </c>
      <c r="E55" s="12">
        <f t="shared" si="15"/>
        <v>-4.2835742641000651E-2</v>
      </c>
      <c r="F55" s="13">
        <v>0.14371708051166299</v>
      </c>
      <c r="G55" s="13">
        <v>3.0177514792899096E-2</v>
      </c>
      <c r="H55" s="45">
        <f t="shared" si="14"/>
        <v>0.86653398450681762</v>
      </c>
    </row>
    <row r="56" spans="1:8">
      <c r="A56" s="10">
        <v>37802</v>
      </c>
      <c r="B56" s="11" cm="1">
        <f t="array" ref="B56">INDEX(APT_DATA, ROW(B56)-13, 2*$A$12-1)</f>
        <v>0.16298701298701412</v>
      </c>
      <c r="C56" s="11" cm="1">
        <f t="array" ref="C56">INDEX(APT_DATA, ROW(C56)-13, 2*$A$12)</f>
        <v>-2.6482440990213241E-2</v>
      </c>
      <c r="D56" s="12">
        <f t="shared" si="15"/>
        <v>1.2650438566669697E-2</v>
      </c>
      <c r="E56" s="12">
        <f t="shared" si="15"/>
        <v>-4.720476189015399E-2</v>
      </c>
      <c r="F56" s="13">
        <v>0.15033657442034443</v>
      </c>
      <c r="G56" s="13">
        <v>2.0722320899940749E-2</v>
      </c>
      <c r="H56" s="45">
        <f t="shared" si="14"/>
        <v>0.89116753061351739</v>
      </c>
    </row>
    <row r="57" spans="1:8">
      <c r="A57" s="10">
        <v>37833</v>
      </c>
      <c r="B57" s="11" cm="1">
        <f t="array" ref="B57">INDEX(APT_DATA, ROW(B57)-13, 2*$A$12-1)</f>
        <v>0.1407435104994601</v>
      </c>
      <c r="C57" s="11" cm="1">
        <f t="array" ref="C57">INDEX(APT_DATA, ROW(C57)-13, 2*$A$12)</f>
        <v>-4.6526831670448687E-2</v>
      </c>
      <c r="D57" s="12">
        <f t="shared" si="15"/>
        <v>2.1603217478098902E-3</v>
      </c>
      <c r="E57" s="12">
        <f t="shared" si="15"/>
        <v>-5.6170418885842621E-2</v>
      </c>
      <c r="F57" s="13">
        <v>0.13858318875165021</v>
      </c>
      <c r="G57" s="13">
        <v>9.6435872153939339E-3</v>
      </c>
      <c r="H57" s="45">
        <f t="shared" si="14"/>
        <v>0.91785969151073665</v>
      </c>
    </row>
    <row r="58" spans="1:8">
      <c r="A58" s="10">
        <v>37864</v>
      </c>
      <c r="B58" s="11" cm="1">
        <f t="array" ref="B58">INDEX(APT_DATA, ROW(B58)-13, 2*$A$12-1)</f>
        <v>0.11212606285992632</v>
      </c>
      <c r="C58" s="11" cm="1">
        <f t="array" ref="C58">INDEX(APT_DATA, ROW(C58)-13, 2*$A$12)</f>
        <v>-6.6145580233802237E-2</v>
      </c>
      <c r="D58" s="12">
        <f t="shared" si="15"/>
        <v>-7.009009605017269E-3</v>
      </c>
      <c r="E58" s="12">
        <f t="shared" si="15"/>
        <v>-6.2764252075452331E-2</v>
      </c>
      <c r="F58" s="13">
        <v>0.11913507246494359</v>
      </c>
      <c r="G58" s="13">
        <v>-3.3813281583499055E-3</v>
      </c>
      <c r="H58" s="45">
        <f t="shared" si="14"/>
        <v>0.94427243131227956</v>
      </c>
    </row>
    <row r="59" spans="1:8">
      <c r="A59" s="10">
        <v>37894</v>
      </c>
      <c r="B59" s="11" cm="1">
        <f t="array" ref="B59">INDEX(APT_DATA, ROW(B59)-13, 2*$A$12-1)</f>
        <v>8.6730654705502674E-2</v>
      </c>
      <c r="C59" s="11" cm="1">
        <f t="array" ref="C59">INDEX(APT_DATA, ROW(C59)-13, 2*$A$12)</f>
        <v>-6.803441450090375E-2</v>
      </c>
      <c r="D59" s="12">
        <f t="shared" si="15"/>
        <v>-9.7038530225561637E-3</v>
      </c>
      <c r="E59" s="12">
        <f t="shared" si="15"/>
        <v>-5.8919852890614743E-2</v>
      </c>
      <c r="F59" s="13">
        <v>9.6434507728058838E-2</v>
      </c>
      <c r="G59" s="13">
        <v>-9.114561610289007E-3</v>
      </c>
      <c r="H59" s="45">
        <f t="shared" si="14"/>
        <v>0.93911599439958027</v>
      </c>
    </row>
    <row r="60" spans="1:8">
      <c r="A60" s="10">
        <v>37925</v>
      </c>
      <c r="B60" s="11" cm="1">
        <f t="array" ref="B60">INDEX(APT_DATA, ROW(B60)-13, 2*$A$12-1)</f>
        <v>0.11315524228791962</v>
      </c>
      <c r="C60" s="11" cm="1">
        <f t="array" ref="C60">INDEX(APT_DATA, ROW(C60)-13, 2*$A$12)</f>
        <v>-5.3439419686416856E-2</v>
      </c>
      <c r="D60" s="12">
        <f t="shared" si="15"/>
        <v>4.3051690207649429E-3</v>
      </c>
      <c r="E60" s="12">
        <f t="shared" si="15"/>
        <v>-4.8774033060424715E-2</v>
      </c>
      <c r="F60" s="13">
        <v>0.10885007326715468</v>
      </c>
      <c r="G60" s="13">
        <v>-4.6653866259921406E-3</v>
      </c>
      <c r="H60" s="45">
        <f t="shared" si="14"/>
        <v>0.91911585068808854</v>
      </c>
    </row>
    <row r="61" spans="1:8">
      <c r="A61" s="10">
        <v>37955</v>
      </c>
      <c r="B61" s="11" cm="1">
        <f t="array" ref="B61">INDEX(APT_DATA, ROW(B61)-13, 2*$A$12-1)</f>
        <v>0.11141599553759285</v>
      </c>
      <c r="C61" s="11" cm="1">
        <f t="array" ref="C61">INDEX(APT_DATA, ROW(C61)-13, 2*$A$12)</f>
        <v>-3.5259042827274323E-2</v>
      </c>
      <c r="D61" s="12">
        <f t="shared" si="15"/>
        <v>4.0261064093873866E-3</v>
      </c>
      <c r="E61" s="12">
        <f t="shared" si="15"/>
        <v>-3.7871292455205818E-2</v>
      </c>
      <c r="F61" s="13">
        <v>0.10738988912820546</v>
      </c>
      <c r="G61" s="13">
        <v>2.6122496279314955E-3</v>
      </c>
      <c r="H61" s="45">
        <f t="shared" si="14"/>
        <v>0.88776546399141198</v>
      </c>
    </row>
    <row r="62" spans="1:8">
      <c r="A62" s="10">
        <v>37986</v>
      </c>
      <c r="B62" s="11" cm="1">
        <f t="array" ref="B62">INDEX(APT_DATA, ROW(B62)-13, 2*$A$12-1)</f>
        <v>0.10181570088950087</v>
      </c>
      <c r="C62" s="11" cm="1">
        <f t="array" ref="C62">INDEX(APT_DATA, ROW(C62)-13, 2*$A$12)</f>
        <v>-3.2102249056163545E-2</v>
      </c>
      <c r="D62" s="12">
        <f t="shared" si="15"/>
        <v>6.1503543387781967E-3</v>
      </c>
      <c r="E62" s="12">
        <f t="shared" si="15"/>
        <v>-2.8465387216071392E-2</v>
      </c>
      <c r="F62" s="13">
        <v>9.5665346550722674E-2</v>
      </c>
      <c r="G62" s="13">
        <v>-3.6368618400921537E-3</v>
      </c>
      <c r="H62" s="45">
        <f t="shared" si="14"/>
        <v>0.80523475009663037</v>
      </c>
    </row>
    <row r="63" spans="1:8">
      <c r="A63" s="10">
        <v>38017</v>
      </c>
      <c r="B63" s="11" cm="1">
        <f t="array" ref="B63">INDEX(APT_DATA, ROW(B63)-13, 2*$A$12-1)</f>
        <v>0.11682890309394645</v>
      </c>
      <c r="C63" s="11" cm="1">
        <f t="array" ref="C63">INDEX(APT_DATA, ROW(C63)-13, 2*$A$12)</f>
        <v>-3.2047741073437885E-2</v>
      </c>
      <c r="D63" s="12">
        <f t="shared" si="15"/>
        <v>2.1854878418222423E-2</v>
      </c>
      <c r="E63" s="12">
        <f t="shared" si="15"/>
        <v>-2.2561811319831482E-2</v>
      </c>
      <c r="F63" s="13">
        <v>9.4974024675724023E-2</v>
      </c>
      <c r="G63" s="13">
        <v>-9.4859297536064036E-3</v>
      </c>
      <c r="H63" s="45">
        <f t="shared" si="14"/>
        <v>0.64317141991146909</v>
      </c>
    </row>
    <row r="64" spans="1:8">
      <c r="A64" s="10">
        <v>38046</v>
      </c>
      <c r="B64" s="11" cm="1">
        <f t="array" ref="B64">INDEX(APT_DATA, ROW(B64)-13, 2*$A$12-1)</f>
        <v>0.12105644675714955</v>
      </c>
      <c r="C64" s="11" cm="1">
        <f t="array" ref="C64">INDEX(APT_DATA, ROW(C64)-13, 2*$A$12)</f>
        <v>-3.4752726744939344E-2</v>
      </c>
      <c r="D64" s="12">
        <f t="shared" si="15"/>
        <v>2.9753105845607752E-2</v>
      </c>
      <c r="E64" s="12">
        <f t="shared" si="15"/>
        <v>-2.1342881730841756E-2</v>
      </c>
      <c r="F64" s="13">
        <v>9.1303340911541797E-2</v>
      </c>
      <c r="G64" s="13">
        <v>-1.3409845014097588E-2</v>
      </c>
      <c r="H64" s="45">
        <f t="shared" si="14"/>
        <v>0.5430134731578159</v>
      </c>
    </row>
    <row r="65" spans="1:8">
      <c r="A65" s="10">
        <v>38077</v>
      </c>
      <c r="B65" s="11" cm="1">
        <f t="array" ref="B65">INDEX(APT_DATA, ROW(B65)-13, 2*$A$12-1)</f>
        <v>0.12069263741930136</v>
      </c>
      <c r="C65" s="11" cm="1">
        <f t="array" ref="C65">INDEX(APT_DATA, ROW(C65)-13, 2*$A$12)</f>
        <v>-3.7456813645718512E-2</v>
      </c>
      <c r="D65" s="12">
        <f t="shared" si="15"/>
        <v>3.3298123070060859E-2</v>
      </c>
      <c r="E65" s="12">
        <f t="shared" si="15"/>
        <v>-2.2580572600787385E-2</v>
      </c>
      <c r="F65" s="13">
        <v>8.7394514349240504E-2</v>
      </c>
      <c r="G65" s="13">
        <v>-1.4876241044931127E-2</v>
      </c>
      <c r="H65" s="45">
        <f t="shared" si="14"/>
        <v>0.65795081353947826</v>
      </c>
    </row>
    <row r="66" spans="1:8">
      <c r="A66" s="10">
        <v>38107</v>
      </c>
      <c r="B66" s="11" cm="1">
        <f t="array" ref="B66">INDEX(APT_DATA, ROW(B66)-13, 2*$A$12-1)</f>
        <v>0.10804812194419688</v>
      </c>
      <c r="C66" s="11" cm="1">
        <f t="array" ref="C66">INDEX(APT_DATA, ROW(C66)-13, 2*$A$12)</f>
        <v>-3.5014061635030735E-2</v>
      </c>
      <c r="D66" s="12">
        <f t="shared" si="15"/>
        <v>2.884484442946933E-2</v>
      </c>
      <c r="E66" s="12">
        <f t="shared" si="15"/>
        <v>-2.2362002622964727E-2</v>
      </c>
      <c r="F66" s="13">
        <v>7.9203277514727555E-2</v>
      </c>
      <c r="G66" s="13">
        <v>-1.2652059012066008E-2</v>
      </c>
      <c r="H66" s="45">
        <f t="shared" si="14"/>
        <v>0.63221004898534028</v>
      </c>
    </row>
    <row r="67" spans="1:8">
      <c r="A67" s="10">
        <v>38138</v>
      </c>
      <c r="B67" s="11" cm="1">
        <f t="array" ref="B67">INDEX(APT_DATA, ROW(B67)-13, 2*$A$12-1)</f>
        <v>8.2309700685681664E-2</v>
      </c>
      <c r="C67" s="11" cm="1">
        <f t="array" ref="C67">INDEX(APT_DATA, ROW(C67)-13, 2*$A$12)</f>
        <v>-2.9068626511060791E-2</v>
      </c>
      <c r="D67" s="12">
        <f t="shared" si="15"/>
        <v>2.6080936333137572E-2</v>
      </c>
      <c r="E67" s="12">
        <f t="shared" si="15"/>
        <v>-1.8737373665745127E-2</v>
      </c>
      <c r="F67" s="13">
        <v>5.6228764352544092E-2</v>
      </c>
      <c r="G67" s="13">
        <v>-1.0331252845315664E-2</v>
      </c>
      <c r="H67" s="45">
        <f t="shared" si="14"/>
        <v>0.27391677220061383</v>
      </c>
    </row>
    <row r="68" spans="1:8">
      <c r="A68" s="10">
        <v>38168</v>
      </c>
      <c r="B68" s="11" cm="1">
        <f t="array" ref="B68">INDEX(APT_DATA, ROW(B68)-13, 2*$A$12-1)</f>
        <v>7.018872038578805E-2</v>
      </c>
      <c r="C68" s="11" cm="1">
        <f t="array" ref="C68">INDEX(APT_DATA, ROW(C68)-13, 2*$A$12)</f>
        <v>-2.3638858738612489E-2</v>
      </c>
      <c r="D68" s="12">
        <f t="shared" si="15"/>
        <v>2.7348959363812986E-2</v>
      </c>
      <c r="E68" s="12">
        <f t="shared" si="15"/>
        <v>-1.7614187439831896E-2</v>
      </c>
      <c r="F68" s="13">
        <v>4.2839761021975065E-2</v>
      </c>
      <c r="G68" s="13">
        <v>-6.0246712987805928E-3</v>
      </c>
      <c r="H68" s="45">
        <f t="shared" si="14"/>
        <v>-0.18585206508553134</v>
      </c>
    </row>
    <row r="69" spans="1:8">
      <c r="A69" s="10">
        <v>38199</v>
      </c>
      <c r="B69" s="11" cm="1">
        <f t="array" ref="B69">INDEX(APT_DATA, ROW(B69)-13, 2*$A$12-1)</f>
        <v>5.9411065220832393E-2</v>
      </c>
      <c r="C69" s="11" cm="1">
        <f t="array" ref="C69">INDEX(APT_DATA, ROW(C69)-13, 2*$A$12)</f>
        <v>-2.1283345115124641E-2</v>
      </c>
      <c r="D69" s="12">
        <f t="shared" si="15"/>
        <v>2.245321245081966E-2</v>
      </c>
      <c r="E69" s="12">
        <f t="shared" si="15"/>
        <v>-1.3967319806730494E-2</v>
      </c>
      <c r="F69" s="13">
        <v>3.6957852770012734E-2</v>
      </c>
      <c r="G69" s="13">
        <v>-7.3160253083941473E-3</v>
      </c>
      <c r="H69" s="45">
        <f t="shared" si="14"/>
        <v>-0.33325581328295883</v>
      </c>
    </row>
    <row r="70" spans="1:8">
      <c r="A70" s="10">
        <v>38230</v>
      </c>
      <c r="B70" s="11" cm="1">
        <f t="array" ref="B70">INDEX(APT_DATA, ROW(B70)-13, 2*$A$12-1)</f>
        <v>4.0601725727670512E-2</v>
      </c>
      <c r="C70" s="11" cm="1">
        <f t="array" ref="C70">INDEX(APT_DATA, ROW(C70)-13, 2*$A$12)</f>
        <v>-3.0505384905069488E-2</v>
      </c>
      <c r="D70" s="12">
        <f t="shared" si="15"/>
        <v>1.3109915263400662E-2</v>
      </c>
      <c r="E70" s="12">
        <f t="shared" si="15"/>
        <v>-1.5413032045551889E-2</v>
      </c>
      <c r="F70" s="13">
        <v>2.749181046426985E-2</v>
      </c>
      <c r="G70" s="13">
        <v>-1.5092352859517599E-2</v>
      </c>
      <c r="H70" s="45">
        <f t="shared" si="14"/>
        <v>-0.30414656190578254</v>
      </c>
    </row>
    <row r="71" spans="1:8">
      <c r="A71" s="10">
        <v>38260</v>
      </c>
      <c r="B71" s="11" cm="1">
        <f t="array" ref="B71">INDEX(APT_DATA, ROW(B71)-13, 2*$A$12-1)</f>
        <v>1.2099800597172639E-2</v>
      </c>
      <c r="C71" s="11" cm="1">
        <f t="array" ref="C71">INDEX(APT_DATA, ROW(C71)-13, 2*$A$12)</f>
        <v>-4.083886675512427E-2</v>
      </c>
      <c r="D71" s="12">
        <f t="shared" si="15"/>
        <v>-1.0432815811056706E-4</v>
      </c>
      <c r="E71" s="12">
        <f t="shared" si="15"/>
        <v>-1.6701168660979815E-2</v>
      </c>
      <c r="F71" s="13">
        <v>1.2204128755283206E-2</v>
      </c>
      <c r="G71" s="13">
        <v>-2.4137698094144455E-2</v>
      </c>
      <c r="H71" s="45">
        <f t="shared" si="14"/>
        <v>-0.25238020800099448</v>
      </c>
    </row>
    <row r="72" spans="1:8">
      <c r="A72" s="10">
        <v>38291</v>
      </c>
      <c r="B72" s="11" cm="1">
        <f t="array" ref="B72">INDEX(APT_DATA, ROW(B72)-13, 2*$A$12-1)</f>
        <v>-1.6499911290006941E-2</v>
      </c>
      <c r="C72" s="11" cm="1">
        <f t="array" ref="C72">INDEX(APT_DATA, ROW(C72)-13, 2*$A$12)</f>
        <v>-4.5442331824775195E-2</v>
      </c>
      <c r="D72" s="12">
        <f t="shared" si="15"/>
        <v>-1.0503138720614702E-2</v>
      </c>
      <c r="E72" s="12">
        <f t="shared" si="15"/>
        <v>-1.6401741860636809E-2</v>
      </c>
      <c r="F72" s="13">
        <v>-5.9967725693922391E-3</v>
      </c>
      <c r="G72" s="13">
        <v>-2.9040589964138386E-2</v>
      </c>
      <c r="H72" s="45">
        <f t="shared" si="14"/>
        <v>0.29110691675727374</v>
      </c>
    </row>
    <row r="73" spans="1:8">
      <c r="A73" s="10">
        <v>38321</v>
      </c>
      <c r="B73" s="11" cm="1">
        <f t="array" ref="B73">INDEX(APT_DATA, ROW(B73)-13, 2*$A$12-1)</f>
        <v>-1.431199188269594E-2</v>
      </c>
      <c r="C73" s="11" cm="1">
        <f t="array" ref="C73">INDEX(APT_DATA, ROW(C73)-13, 2*$A$12)</f>
        <v>-4.4773996586867981E-2</v>
      </c>
      <c r="D73" s="12">
        <f t="shared" si="15"/>
        <v>-5.7798131576434209E-3</v>
      </c>
      <c r="E73" s="12">
        <f t="shared" si="15"/>
        <v>-1.4898194189677305E-2</v>
      </c>
      <c r="F73" s="13">
        <v>-8.5321787250525194E-3</v>
      </c>
      <c r="G73" s="13">
        <v>-2.9875802397190676E-2</v>
      </c>
      <c r="H73" s="45">
        <f t="shared" si="14"/>
        <v>0.47864328138608392</v>
      </c>
    </row>
    <row r="74" spans="1:8">
      <c r="A74" s="10">
        <v>38352</v>
      </c>
      <c r="B74" s="11" cm="1">
        <f t="array" ref="B74">INDEX(APT_DATA, ROW(B74)-13, 2*$A$12-1)</f>
        <v>-1.0175712523197933E-2</v>
      </c>
      <c r="C74" s="11" cm="1">
        <f t="array" ref="C74">INDEX(APT_DATA, ROW(C74)-13, 2*$A$12)</f>
        <v>-4.3887027920099464E-2</v>
      </c>
      <c r="D74" s="12">
        <f t="shared" si="15"/>
        <v>-4.3611128641288799E-3</v>
      </c>
      <c r="E74" s="12">
        <f t="shared" si="15"/>
        <v>-1.6461084428133876E-2</v>
      </c>
      <c r="F74" s="13">
        <v>-5.814599659069053E-3</v>
      </c>
      <c r="G74" s="13">
        <v>-2.7425943491965588E-2</v>
      </c>
      <c r="H74" s="45">
        <f t="shared" si="14"/>
        <v>0.54731908414620267</v>
      </c>
    </row>
    <row r="75" spans="1:8">
      <c r="A75" s="10">
        <v>38383</v>
      </c>
      <c r="B75" s="11" cm="1">
        <f t="array" ref="B75">INDEX(APT_DATA, ROW(B75)-13, 2*$A$12-1)</f>
        <v>-1.0290306985492825E-2</v>
      </c>
      <c r="C75" s="11" cm="1">
        <f t="array" ref="C75">INDEX(APT_DATA, ROW(C75)-13, 2*$A$12)</f>
        <v>-4.6646304419066364E-2</v>
      </c>
      <c r="D75" s="12">
        <f t="shared" si="15"/>
        <v>-3.8113299111166565E-3</v>
      </c>
      <c r="E75" s="12">
        <f t="shared" si="15"/>
        <v>-1.7335656904092667E-2</v>
      </c>
      <c r="F75" s="13">
        <v>-6.4789770743761688E-3</v>
      </c>
      <c r="G75" s="13">
        <v>-2.9310647514973698E-2</v>
      </c>
      <c r="H75" s="45">
        <f t="shared" si="14"/>
        <v>0.60278355693717889</v>
      </c>
    </row>
    <row r="76" spans="1:8">
      <c r="A76" s="10">
        <v>38411</v>
      </c>
      <c r="B76" s="11" cm="1">
        <f t="array" ref="B76">INDEX(APT_DATA, ROW(B76)-13, 2*$A$12-1)</f>
        <v>-6.6530873678775082E-3</v>
      </c>
      <c r="C76" s="11" cm="1">
        <f t="array" ref="C76">INDEX(APT_DATA, ROW(C76)-13, 2*$A$12)</f>
        <v>-4.9584079411534199E-2</v>
      </c>
      <c r="D76" s="12">
        <f t="shared" si="15"/>
        <v>-2.036034345941018E-3</v>
      </c>
      <c r="E76" s="12">
        <f t="shared" si="15"/>
        <v>-1.9329360107831706E-2</v>
      </c>
      <c r="F76" s="13">
        <v>-4.6170530219364903E-3</v>
      </c>
      <c r="G76" s="13">
        <v>-3.0254719303702493E-2</v>
      </c>
      <c r="H76" s="45">
        <f t="shared" si="14"/>
        <v>0.6767121141192104</v>
      </c>
    </row>
    <row r="77" spans="1:8">
      <c r="A77" s="10">
        <v>38442</v>
      </c>
      <c r="B77" s="11" cm="1">
        <f t="array" ref="B77">INDEX(APT_DATA, ROW(B77)-13, 2*$A$12-1)</f>
        <v>-7.1989630402006233E-3</v>
      </c>
      <c r="C77" s="11" cm="1">
        <f t="array" ref="C77">INDEX(APT_DATA, ROW(C77)-13, 2*$A$12)</f>
        <v>-5.261914350761665E-2</v>
      </c>
      <c r="D77" s="12">
        <f t="shared" si="15"/>
        <v>-4.42833230816575E-3</v>
      </c>
      <c r="E77" s="12">
        <f t="shared" si="15"/>
        <v>-2.3059929212861596E-2</v>
      </c>
      <c r="F77" s="13">
        <v>-2.7706307320348733E-3</v>
      </c>
      <c r="G77" s="13">
        <v>-2.9559214294755054E-2</v>
      </c>
      <c r="H77" s="45">
        <f t="shared" si="14"/>
        <v>0.80120724645796615</v>
      </c>
    </row>
    <row r="78" spans="1:8">
      <c r="A78" s="10">
        <v>38472</v>
      </c>
      <c r="B78" s="11" cm="1">
        <f t="array" ref="B78">INDEX(APT_DATA, ROW(B78)-13, 2*$A$12-1)</f>
        <v>-2.9496298657298858E-3</v>
      </c>
      <c r="C78" s="11" cm="1">
        <f t="array" ref="C78">INDEX(APT_DATA, ROW(C78)-13, 2*$A$12)</f>
        <v>-5.0037171495647126E-2</v>
      </c>
      <c r="D78" s="12">
        <f t="shared" si="15"/>
        <v>-4.0771646369130998E-3</v>
      </c>
      <c r="E78" s="12">
        <f t="shared" si="15"/>
        <v>-2.4310575705700055E-2</v>
      </c>
      <c r="F78" s="13">
        <v>1.127534771183214E-3</v>
      </c>
      <c r="G78" s="13">
        <v>-2.5726595789947071E-2</v>
      </c>
      <c r="H78" s="45">
        <f t="shared" si="14"/>
        <v>0.91155481179418563</v>
      </c>
    </row>
    <row r="79" spans="1:8">
      <c r="A79" s="10">
        <v>38503</v>
      </c>
      <c r="B79" s="11" cm="1">
        <f t="array" ref="B79">INDEX(APT_DATA, ROW(B79)-13, 2*$A$12-1)</f>
        <v>5.1455172111158909E-3</v>
      </c>
      <c r="C79" s="11" cm="1">
        <f t="array" ref="C79">INDEX(APT_DATA, ROW(C79)-13, 2*$A$12)</f>
        <v>-4.7370349129831735E-2</v>
      </c>
      <c r="D79" s="12">
        <f t="shared" si="15"/>
        <v>-2.8300066282831438E-3</v>
      </c>
      <c r="E79" s="12">
        <f t="shared" si="15"/>
        <v>-2.6060918200843552E-2</v>
      </c>
      <c r="F79" s="13">
        <v>7.9755238393990346E-3</v>
      </c>
      <c r="G79" s="13">
        <v>-2.1309430928988182E-2</v>
      </c>
      <c r="H79" s="45">
        <f t="shared" si="14"/>
        <v>0.93176559529820202</v>
      </c>
    </row>
    <row r="80" spans="1:8">
      <c r="A80" s="10">
        <v>38533</v>
      </c>
      <c r="B80" s="11" cm="1">
        <f t="array" ref="B80">INDEX(APT_DATA, ROW(B80)-13, 2*$A$12-1)</f>
        <v>2.9648219783382279E-2</v>
      </c>
      <c r="C80" s="11" cm="1">
        <f t="array" ref="C80">INDEX(APT_DATA, ROW(C80)-13, 2*$A$12)</f>
        <v>-3.4727129218944275E-2</v>
      </c>
      <c r="D80" s="12">
        <f t="shared" si="15"/>
        <v>8.4704032245963568E-3</v>
      </c>
      <c r="E80" s="12">
        <f t="shared" si="15"/>
        <v>-2.2663552562608547E-2</v>
      </c>
      <c r="F80" s="13">
        <v>2.1177816558785922E-2</v>
      </c>
      <c r="G80" s="13">
        <v>-1.2063576656335728E-2</v>
      </c>
      <c r="H80" s="45">
        <f t="shared" si="14"/>
        <v>0.9135684511535932</v>
      </c>
    </row>
    <row r="81" spans="1:8">
      <c r="A81" s="10">
        <v>38564</v>
      </c>
      <c r="B81" s="11" cm="1">
        <f t="array" ref="B81">INDEX(APT_DATA, ROW(B81)-13, 2*$A$12-1)</f>
        <v>5.3537898213759982E-2</v>
      </c>
      <c r="C81" s="11" cm="1">
        <f t="array" ref="C81">INDEX(APT_DATA, ROW(C81)-13, 2*$A$12)</f>
        <v>-2.4609382593719364E-2</v>
      </c>
      <c r="D81" s="12">
        <f t="shared" si="15"/>
        <v>1.9299854012694073E-2</v>
      </c>
      <c r="E81" s="12">
        <f t="shared" si="15"/>
        <v>-2.2117542918778543E-2</v>
      </c>
      <c r="F81" s="13">
        <v>3.4238044201065909E-2</v>
      </c>
      <c r="G81" s="13">
        <v>-2.4918396749408211E-3</v>
      </c>
      <c r="H81" s="45">
        <f t="shared" si="14"/>
        <v>0.90346791471299859</v>
      </c>
    </row>
    <row r="82" spans="1:8">
      <c r="A82" s="10">
        <v>38595</v>
      </c>
      <c r="B82" s="11" cm="1">
        <f t="array" ref="B82">INDEX(APT_DATA, ROW(B82)-13, 2*$A$12-1)</f>
        <v>6.4660963369507662E-2</v>
      </c>
      <c r="C82" s="11" cm="1">
        <f t="array" ref="C82">INDEX(APT_DATA, ROW(C82)-13, 2*$A$12)</f>
        <v>-7.2429658210413361E-3</v>
      </c>
      <c r="D82" s="12">
        <f t="shared" si="15"/>
        <v>2.2545469489526182E-2</v>
      </c>
      <c r="E82" s="12">
        <f t="shared" si="15"/>
        <v>-1.7518397609077807E-2</v>
      </c>
      <c r="F82" s="13">
        <v>4.211549387998148E-2</v>
      </c>
      <c r="G82" s="13">
        <v>1.0275431788036471E-2</v>
      </c>
      <c r="H82" s="45">
        <f t="shared" si="14"/>
        <v>0.91989700153231391</v>
      </c>
    </row>
    <row r="83" spans="1:8">
      <c r="A83" s="10">
        <v>38625</v>
      </c>
      <c r="B83" s="11" cm="1">
        <f t="array" ref="B83">INDEX(APT_DATA, ROW(B83)-13, 2*$A$12-1)</f>
        <v>6.9979355339362392E-2</v>
      </c>
      <c r="C83" s="11" cm="1">
        <f t="array" ref="C83">INDEX(APT_DATA, ROW(C83)-13, 2*$A$12)</f>
        <v>1.5134589358223538E-2</v>
      </c>
      <c r="D83" s="12">
        <f t="shared" si="15"/>
        <v>2.3992475374547517E-2</v>
      </c>
      <c r="E83" s="12">
        <f t="shared" si="15"/>
        <v>-9.7118001724509906E-3</v>
      </c>
      <c r="F83" s="13">
        <v>4.5986879964814875E-2</v>
      </c>
      <c r="G83" s="13">
        <v>2.4846389530674529E-2</v>
      </c>
      <c r="H83" s="45">
        <f t="shared" si="14"/>
        <v>0.91193376052589858</v>
      </c>
    </row>
    <row r="84" spans="1:8">
      <c r="A84" s="10">
        <v>38656</v>
      </c>
      <c r="B84" s="11" cm="1">
        <f t="array" ref="B84">INDEX(APT_DATA, ROW(B84)-13, 2*$A$12-1)</f>
        <v>7.2432197314470148E-2</v>
      </c>
      <c r="C84" s="11" cm="1">
        <f t="array" ref="C84">INDEX(APT_DATA, ROW(C84)-13, 2*$A$12)</f>
        <v>3.4164628486424986E-2</v>
      </c>
      <c r="D84" s="12">
        <f t="shared" si="15"/>
        <v>2.5071759155796292E-2</v>
      </c>
      <c r="E84" s="12">
        <f t="shared" si="15"/>
        <v>-3.0921653099598156E-3</v>
      </c>
      <c r="F84" s="13">
        <v>4.7360438158673857E-2</v>
      </c>
      <c r="G84" s="13">
        <v>3.7256793796384802E-2</v>
      </c>
      <c r="H84" s="45">
        <f t="shared" si="14"/>
        <v>0.90650102710070868</v>
      </c>
    </row>
    <row r="85" spans="1:8">
      <c r="A85" s="10">
        <v>38686</v>
      </c>
      <c r="B85" s="11" cm="1">
        <f t="array" ref="B85">INDEX(APT_DATA, ROW(B85)-13, 2*$A$12-1)</f>
        <v>8.0612068044620955E-2</v>
      </c>
      <c r="C85" s="11" cm="1">
        <f t="array" ref="C85">INDEX(APT_DATA, ROW(C85)-13, 2*$A$12)</f>
        <v>4.8185927599267986E-2</v>
      </c>
      <c r="D85" s="12">
        <f t="shared" si="15"/>
        <v>2.8668911835459276E-2</v>
      </c>
      <c r="E85" s="12">
        <f t="shared" si="15"/>
        <v>3.7979539278798491E-4</v>
      </c>
      <c r="F85" s="13">
        <v>5.1943156209161678E-2</v>
      </c>
      <c r="G85" s="13">
        <v>4.7806132206480001E-2</v>
      </c>
      <c r="H85" s="45">
        <f t="shared" si="14"/>
        <v>0.91635070710054956</v>
      </c>
    </row>
    <row r="86" spans="1:8">
      <c r="A86" s="10">
        <v>38717</v>
      </c>
      <c r="B86" s="11" cm="1">
        <f t="array" ref="B86">INDEX(APT_DATA, ROW(B86)-13, 2*$A$12-1)</f>
        <v>9.0774065395888837E-2</v>
      </c>
      <c r="C86" s="11" cm="1">
        <f t="array" ref="C86">INDEX(APT_DATA, ROW(C86)-13, 2*$A$12)</f>
        <v>6.1578162926634095E-2</v>
      </c>
      <c r="D86" s="12">
        <f t="shared" si="15"/>
        <v>3.2238846117422781E-2</v>
      </c>
      <c r="E86" s="12">
        <f t="shared" si="15"/>
        <v>4.1180237732874048E-3</v>
      </c>
      <c r="F86" s="13">
        <v>5.8535219278466055E-2</v>
      </c>
      <c r="G86" s="13">
        <v>5.746013915334669E-2</v>
      </c>
      <c r="H86" s="45">
        <f t="shared" si="14"/>
        <v>0.92977953536436941</v>
      </c>
    </row>
    <row r="87" spans="1:8">
      <c r="A87" s="10">
        <v>38748</v>
      </c>
      <c r="B87" s="11" cm="1">
        <f t="array" ref="B87">INDEX(APT_DATA, ROW(B87)-13, 2*$A$12-1)</f>
        <v>0.10430962571149971</v>
      </c>
      <c r="C87" s="11" cm="1">
        <f t="array" ref="C87">INDEX(APT_DATA, ROW(C87)-13, 2*$A$12)</f>
        <v>7.7528348873756148E-2</v>
      </c>
      <c r="D87" s="12">
        <f t="shared" si="15"/>
        <v>3.8101886246539429E-2</v>
      </c>
      <c r="E87" s="12">
        <f t="shared" si="15"/>
        <v>1.0384696954261141E-2</v>
      </c>
      <c r="F87" s="13">
        <v>6.620773946496028E-2</v>
      </c>
      <c r="G87" s="13">
        <v>6.7143651919495007E-2</v>
      </c>
      <c r="H87" s="45">
        <f t="shared" si="14"/>
        <v>0.94394166197330565</v>
      </c>
    </row>
    <row r="88" spans="1:8">
      <c r="A88" s="10">
        <v>38776</v>
      </c>
      <c r="B88" s="11" cm="1">
        <f t="array" ref="B88">INDEX(APT_DATA, ROW(B88)-13, 2*$A$12-1)</f>
        <v>0.10510743202021211</v>
      </c>
      <c r="C88" s="11" cm="1">
        <f t="array" ref="C88">INDEX(APT_DATA, ROW(C88)-13, 2*$A$12)</f>
        <v>8.4777665303589655E-2</v>
      </c>
      <c r="D88" s="12">
        <f t="shared" si="15"/>
        <v>3.8036270184601095E-2</v>
      </c>
      <c r="E88" s="12">
        <f t="shared" si="15"/>
        <v>1.5954224838913511E-2</v>
      </c>
      <c r="F88" s="13">
        <v>6.7071161835611015E-2</v>
      </c>
      <c r="G88" s="13">
        <v>6.8823440464676144E-2</v>
      </c>
      <c r="H88" s="45">
        <f t="shared" si="14"/>
        <v>0.94897380993146663</v>
      </c>
    </row>
    <row r="89" spans="1:8">
      <c r="A89" s="10">
        <v>38807</v>
      </c>
      <c r="B89" s="11" cm="1">
        <f t="array" ref="B89">INDEX(APT_DATA, ROW(B89)-13, 2*$A$12-1)</f>
        <v>0.11898305846477952</v>
      </c>
      <c r="C89" s="11" cm="1">
        <f t="array" ref="C89">INDEX(APT_DATA, ROW(C89)-13, 2*$A$12)</f>
        <v>9.7823686581242963E-2</v>
      </c>
      <c r="D89" s="12">
        <f t="shared" si="15"/>
        <v>4.9408677642490906E-2</v>
      </c>
      <c r="E89" s="12">
        <f t="shared" si="15"/>
        <v>2.681415121651165E-2</v>
      </c>
      <c r="F89" s="13">
        <v>6.9574380822288617E-2</v>
      </c>
      <c r="G89" s="13">
        <v>7.1009535364731313E-2</v>
      </c>
      <c r="H89" s="45">
        <f t="shared" si="14"/>
        <v>0.95691119468409214</v>
      </c>
    </row>
    <row r="90" spans="1:8">
      <c r="A90" s="10">
        <v>38837</v>
      </c>
      <c r="B90" s="11" cm="1">
        <f t="array" ref="B90">INDEX(APT_DATA, ROW(B90)-13, 2*$A$12-1)</f>
        <v>0.13108886776678741</v>
      </c>
      <c r="C90" s="11" cm="1">
        <f t="array" ref="C90">INDEX(APT_DATA, ROW(C90)-13, 2*$A$12)</f>
        <v>0.10654045654660571</v>
      </c>
      <c r="D90" s="12">
        <f t="shared" si="15"/>
        <v>5.858620304435469E-2</v>
      </c>
      <c r="E90" s="12">
        <f t="shared" si="15"/>
        <v>3.4834213416730986E-2</v>
      </c>
      <c r="F90" s="13">
        <v>7.2502664722432719E-2</v>
      </c>
      <c r="G90" s="13">
        <v>7.1706243129874725E-2</v>
      </c>
      <c r="H90" s="45">
        <f t="shared" ref="H90:H153" si="16">CORREL(C79:C90,B79:B90)</f>
        <v>0.9665713645408025</v>
      </c>
    </row>
    <row r="91" spans="1:8">
      <c r="A91" s="10">
        <v>38868</v>
      </c>
      <c r="B91" s="11" cm="1">
        <f t="array" ref="B91">INDEX(APT_DATA, ROW(B91)-13, 2*$A$12-1)</f>
        <v>0.1426374354596196</v>
      </c>
      <c r="C91" s="11" cm="1">
        <f t="array" ref="C91">INDEX(APT_DATA, ROW(C91)-13, 2*$A$12)</f>
        <v>0.11276903900816415</v>
      </c>
      <c r="D91" s="12">
        <f t="shared" si="15"/>
        <v>6.537191882086657E-2</v>
      </c>
      <c r="E91" s="12">
        <f t="shared" si="15"/>
        <v>3.973317703384649E-2</v>
      </c>
      <c r="F91" s="13">
        <v>7.7265516638753029E-2</v>
      </c>
      <c r="G91" s="13">
        <v>7.3035861974317662E-2</v>
      </c>
      <c r="H91" s="45">
        <f t="shared" si="16"/>
        <v>0.97050688782416283</v>
      </c>
    </row>
    <row r="92" spans="1:8">
      <c r="A92" s="10">
        <v>38898</v>
      </c>
      <c r="B92" s="11" cm="1">
        <f t="array" ref="B92">INDEX(APT_DATA, ROW(B92)-13, 2*$A$12-1)</f>
        <v>0.12513612909156135</v>
      </c>
      <c r="C92" s="11" cm="1">
        <f t="array" ref="C92">INDEX(APT_DATA, ROW(C92)-13, 2*$A$12)</f>
        <v>0.11034496430205754</v>
      </c>
      <c r="D92" s="12">
        <f t="shared" si="15"/>
        <v>5.5262471873540386E-2</v>
      </c>
      <c r="E92" s="12">
        <f t="shared" si="15"/>
        <v>4.0327111863624587E-2</v>
      </c>
      <c r="F92" s="13">
        <v>6.9873657218020968E-2</v>
      </c>
      <c r="G92" s="13">
        <v>7.0017852438432948E-2</v>
      </c>
      <c r="H92" s="45">
        <f t="shared" si="16"/>
        <v>0.96520046354901889</v>
      </c>
    </row>
    <row r="93" spans="1:8">
      <c r="A93" s="10">
        <v>38929</v>
      </c>
      <c r="B93" s="11" cm="1">
        <f t="array" ref="B93">INDEX(APT_DATA, ROW(B93)-13, 2*$A$12-1)</f>
        <v>0.10674855275782313</v>
      </c>
      <c r="C93" s="11" cm="1">
        <f t="array" ref="C93">INDEX(APT_DATA, ROW(C93)-13, 2*$A$12)</f>
        <v>0.10868805677052151</v>
      </c>
      <c r="D93" s="12">
        <f t="shared" si="15"/>
        <v>4.6458051123504651E-2</v>
      </c>
      <c r="E93" s="12">
        <f t="shared" si="15"/>
        <v>4.128607197994949E-2</v>
      </c>
      <c r="F93" s="13">
        <v>6.0290501634318483E-2</v>
      </c>
      <c r="G93" s="13">
        <v>6.7401984790572023E-2</v>
      </c>
      <c r="H93" s="45">
        <f t="shared" si="16"/>
        <v>0.93695211946640611</v>
      </c>
    </row>
    <row r="94" spans="1:8">
      <c r="A94" s="10">
        <v>38960</v>
      </c>
      <c r="B94" s="11" cm="1">
        <f t="array" ref="B94">INDEX(APT_DATA, ROW(B94)-13, 2*$A$12-1)</f>
        <v>0.10464242326273054</v>
      </c>
      <c r="C94" s="11" cm="1">
        <f t="array" ref="C94">INDEX(APT_DATA, ROW(C94)-13, 2*$A$12)</f>
        <v>0.10583378109953179</v>
      </c>
      <c r="D94" s="12">
        <f t="shared" si="15"/>
        <v>4.6942121242737667E-2</v>
      </c>
      <c r="E94" s="12">
        <f t="shared" si="15"/>
        <v>4.0622178606450232E-2</v>
      </c>
      <c r="F94" s="13">
        <v>5.7700302019992877E-2</v>
      </c>
      <c r="G94" s="13">
        <v>6.5211602493081555E-2</v>
      </c>
      <c r="H94" s="45">
        <f t="shared" si="16"/>
        <v>0.90912524214404933</v>
      </c>
    </row>
    <row r="95" spans="1:8">
      <c r="A95" s="10">
        <v>38990</v>
      </c>
      <c r="B95" s="11" cm="1">
        <f t="array" ref="B95">INDEX(APT_DATA, ROW(B95)-13, 2*$A$12-1)</f>
        <v>0.10950729164060391</v>
      </c>
      <c r="C95" s="11" cm="1">
        <f t="array" ref="C95">INDEX(APT_DATA, ROW(C95)-13, 2*$A$12)</f>
        <v>0.10011368225058592</v>
      </c>
      <c r="D95" s="12">
        <f t="shared" si="15"/>
        <v>4.9504027319670296E-2</v>
      </c>
      <c r="E95" s="12">
        <f t="shared" si="15"/>
        <v>3.7705238863451562E-2</v>
      </c>
      <c r="F95" s="13">
        <v>6.0003264320933614E-2</v>
      </c>
      <c r="G95" s="13">
        <v>6.240844338713436E-2</v>
      </c>
      <c r="H95" s="45">
        <f t="shared" si="16"/>
        <v>0.88402767059896858</v>
      </c>
    </row>
    <row r="96" spans="1:8">
      <c r="A96" s="10">
        <v>39021</v>
      </c>
      <c r="B96" s="11" cm="1">
        <f t="array" ref="B96">INDEX(APT_DATA, ROW(B96)-13, 2*$A$12-1)</f>
        <v>0.13599338460543708</v>
      </c>
      <c r="C96" s="11" cm="1">
        <f t="array" ref="C96">INDEX(APT_DATA, ROW(C96)-13, 2*$A$12)</f>
        <v>0.1018614147827972</v>
      </c>
      <c r="D96" s="12">
        <f t="shared" si="15"/>
        <v>5.9853310890826572E-2</v>
      </c>
      <c r="E96" s="12">
        <f t="shared" si="15"/>
        <v>3.731647149578099E-2</v>
      </c>
      <c r="F96" s="13">
        <v>7.6140073714610512E-2</v>
      </c>
      <c r="G96" s="13">
        <v>6.454494328701621E-2</v>
      </c>
      <c r="H96" s="45">
        <f t="shared" si="16"/>
        <v>0.80801645729250438</v>
      </c>
    </row>
    <row r="97" spans="1:8">
      <c r="A97" s="10">
        <v>39051</v>
      </c>
      <c r="B97" s="11" cm="1">
        <f t="array" ref="B97">INDEX(APT_DATA, ROW(B97)-13, 2*$A$12-1)</f>
        <v>0.20379442330732567</v>
      </c>
      <c r="C97" s="11" cm="1">
        <f t="array" ref="C97">INDEX(APT_DATA, ROW(C97)-13, 2*$A$12)</f>
        <v>0.11314299121232474</v>
      </c>
      <c r="D97" s="12">
        <f t="shared" si="15"/>
        <v>8.6917208956177161E-2</v>
      </c>
      <c r="E97" s="12">
        <f t="shared" si="15"/>
        <v>4.0960697006761304E-2</v>
      </c>
      <c r="F97" s="13">
        <v>0.11687721435114851</v>
      </c>
      <c r="G97" s="13">
        <v>7.2182294205563435E-2</v>
      </c>
      <c r="H97" s="45">
        <f t="shared" si="16"/>
        <v>0.5986586866232283</v>
      </c>
    </row>
    <row r="98" spans="1:8">
      <c r="A98" s="10">
        <v>39082</v>
      </c>
      <c r="B98" s="11" cm="1">
        <f t="array" ref="B98">INDEX(APT_DATA, ROW(B98)-13, 2*$A$12-1)</f>
        <v>0.24114251805264453</v>
      </c>
      <c r="C98" s="11" cm="1">
        <f t="array" ref="C98">INDEX(APT_DATA, ROW(C98)-13, 2*$A$12)</f>
        <v>0.11479147275170787</v>
      </c>
      <c r="D98" s="12">
        <f t="shared" si="15"/>
        <v>0.10363977485893661</v>
      </c>
      <c r="E98" s="12">
        <f t="shared" si="15"/>
        <v>3.8528898203933792E-2</v>
      </c>
      <c r="F98" s="13">
        <v>0.13750274319370792</v>
      </c>
      <c r="G98" s="13">
        <v>7.6262574547774076E-2</v>
      </c>
      <c r="H98" s="45">
        <f t="shared" si="16"/>
        <v>0.57817397357408373</v>
      </c>
    </row>
    <row r="99" spans="1:8">
      <c r="A99" s="10">
        <v>39113</v>
      </c>
      <c r="B99" s="11" cm="1">
        <f t="array" ref="B99">INDEX(APT_DATA, ROW(B99)-13, 2*$A$12-1)</f>
        <v>0.25139194135973919</v>
      </c>
      <c r="C99" s="11" cm="1">
        <f t="array" ref="C99">INDEX(APT_DATA, ROW(C99)-13, 2*$A$12)</f>
        <v>0.11252558048290884</v>
      </c>
      <c r="D99" s="12">
        <f t="shared" si="15"/>
        <v>0.10761553743703134</v>
      </c>
      <c r="E99" s="12">
        <f t="shared" si="15"/>
        <v>3.5768350477769495E-2</v>
      </c>
      <c r="F99" s="13">
        <v>0.14377640392270785</v>
      </c>
      <c r="G99" s="13">
        <v>7.6757230005139343E-2</v>
      </c>
      <c r="H99" s="45">
        <f t="shared" si="16"/>
        <v>0.60956706134925887</v>
      </c>
    </row>
    <row r="100" spans="1:8">
      <c r="A100" s="10">
        <v>39141</v>
      </c>
      <c r="B100" s="11" cm="1">
        <f t="array" ref="B100">INDEX(APT_DATA, ROW(B100)-13, 2*$A$12-1)</f>
        <v>0.24135830663587199</v>
      </c>
      <c r="C100" s="11" cm="1">
        <f t="array" ref="C100">INDEX(APT_DATA, ROW(C100)-13, 2*$A$12)</f>
        <v>0.10697297207981893</v>
      </c>
      <c r="D100" s="12">
        <f t="shared" ref="D100:E163" si="17">B100-F100</f>
        <v>0.10125237683343857</v>
      </c>
      <c r="E100" s="12">
        <f t="shared" si="17"/>
        <v>3.2864534658700206E-2</v>
      </c>
      <c r="F100" s="13">
        <v>0.14010592980243342</v>
      </c>
      <c r="G100" s="13">
        <v>7.4108437421118722E-2</v>
      </c>
      <c r="H100" s="45">
        <f t="shared" si="16"/>
        <v>0.58273913507389075</v>
      </c>
    </row>
    <row r="101" spans="1:8">
      <c r="A101" s="10">
        <v>39172</v>
      </c>
      <c r="B101" s="11" cm="1">
        <f t="array" ref="B101">INDEX(APT_DATA, ROW(B101)-13, 2*$A$12-1)</f>
        <v>0.22179720418766591</v>
      </c>
      <c r="C101" s="11" cm="1">
        <f t="array" ref="C101">INDEX(APT_DATA, ROW(C101)-13, 2*$A$12)</f>
        <v>9.748554279849575E-2</v>
      </c>
      <c r="D101" s="12">
        <f t="shared" si="17"/>
        <v>8.9877199945432418E-2</v>
      </c>
      <c r="E101" s="12">
        <f t="shared" si="17"/>
        <v>2.8229086731093034E-2</v>
      </c>
      <c r="F101" s="13">
        <v>0.13192000424223349</v>
      </c>
      <c r="G101" s="13">
        <v>6.9256456067402716E-2</v>
      </c>
      <c r="H101" s="45">
        <f t="shared" si="16"/>
        <v>0.27993333135068438</v>
      </c>
    </row>
    <row r="102" spans="1:8">
      <c r="A102" s="10">
        <v>39202</v>
      </c>
      <c r="B102" s="11" cm="1">
        <f t="array" ref="B102">INDEX(APT_DATA, ROW(B102)-13, 2*$A$12-1)</f>
        <v>0.1946967157907793</v>
      </c>
      <c r="C102" s="11" cm="1">
        <f t="array" ref="C102">INDEX(APT_DATA, ROW(C102)-13, 2*$A$12)</f>
        <v>8.9730412123726566E-2</v>
      </c>
      <c r="D102" s="12">
        <f t="shared" si="17"/>
        <v>7.4757878182063697E-2</v>
      </c>
      <c r="E102" s="12">
        <f t="shared" si="17"/>
        <v>2.4547298746921964E-2</v>
      </c>
      <c r="F102" s="13">
        <v>0.1199388376087156</v>
      </c>
      <c r="G102" s="13">
        <v>6.5183113376804602E-2</v>
      </c>
      <c r="H102" s="45">
        <f t="shared" si="16"/>
        <v>0.11892782560011411</v>
      </c>
    </row>
    <row r="103" spans="1:8">
      <c r="A103" s="10">
        <v>39233</v>
      </c>
      <c r="B103" s="11" cm="1">
        <f t="array" ref="B103">INDEX(APT_DATA, ROW(B103)-13, 2*$A$12-1)</f>
        <v>0.16886102989586305</v>
      </c>
      <c r="C103" s="11" cm="1">
        <f t="array" ref="C103">INDEX(APT_DATA, ROW(C103)-13, 2*$A$12)</f>
        <v>8.2189933961232198E-2</v>
      </c>
      <c r="D103" s="12">
        <f t="shared" si="17"/>
        <v>6.3837802793097032E-2</v>
      </c>
      <c r="E103" s="12">
        <f t="shared" si="17"/>
        <v>2.3112467466334774E-2</v>
      </c>
      <c r="F103" s="13">
        <v>0.10502322710276601</v>
      </c>
      <c r="G103" s="13">
        <v>5.9077466494897424E-2</v>
      </c>
      <c r="H103" s="45">
        <f t="shared" si="16"/>
        <v>0.15161854691162427</v>
      </c>
    </row>
    <row r="104" spans="1:8">
      <c r="A104" s="10">
        <v>39263</v>
      </c>
      <c r="B104" s="11" cm="1">
        <f t="array" ref="B104">INDEX(APT_DATA, ROW(B104)-13, 2*$A$12-1)</f>
        <v>0.16207359892380091</v>
      </c>
      <c r="C104" s="11" cm="1">
        <f t="array" ref="C104">INDEX(APT_DATA, ROW(C104)-13, 2*$A$12)</f>
        <v>7.9684638828108723E-2</v>
      </c>
      <c r="D104" s="12">
        <f t="shared" si="17"/>
        <v>6.234835955411433E-2</v>
      </c>
      <c r="E104" s="12">
        <f t="shared" si="17"/>
        <v>2.2398221833827447E-2</v>
      </c>
      <c r="F104" s="13">
        <v>9.972523936968658E-2</v>
      </c>
      <c r="G104" s="13">
        <v>5.7286416994281275E-2</v>
      </c>
      <c r="H104" s="45">
        <f t="shared" si="16"/>
        <v>0.23677573954044492</v>
      </c>
    </row>
    <row r="105" spans="1:8">
      <c r="A105" s="10">
        <v>39294</v>
      </c>
      <c r="B105" s="11" cm="1">
        <f t="array" ref="B105">INDEX(APT_DATA, ROW(B105)-13, 2*$A$12-1)</f>
        <v>0.16247629256997453</v>
      </c>
      <c r="C105" s="11" cm="1">
        <f t="array" ref="C105">INDEX(APT_DATA, ROW(C105)-13, 2*$A$12)</f>
        <v>7.836082543572509E-2</v>
      </c>
      <c r="D105" s="12">
        <f t="shared" si="17"/>
        <v>6.3019217929684679E-2</v>
      </c>
      <c r="E105" s="12">
        <f t="shared" si="17"/>
        <v>2.2061416478576179E-2</v>
      </c>
      <c r="F105" s="13">
        <v>9.9457074640289855E-2</v>
      </c>
      <c r="G105" s="13">
        <v>5.6299408957148911E-2</v>
      </c>
      <c r="H105" s="45">
        <f t="shared" si="16"/>
        <v>0.37277334344669738</v>
      </c>
    </row>
    <row r="106" spans="1:8">
      <c r="A106" s="10">
        <v>39325</v>
      </c>
      <c r="B106" s="11" cm="1">
        <f t="array" ref="B106">INDEX(APT_DATA, ROW(B106)-13, 2*$A$12-1)</f>
        <v>0.16194672530101362</v>
      </c>
      <c r="C106" s="11" cm="1">
        <f t="array" ref="C106">INDEX(APT_DATA, ROW(C106)-13, 2*$A$12)</f>
        <v>7.5732854237521963E-2</v>
      </c>
      <c r="D106" s="12">
        <f t="shared" si="17"/>
        <v>6.3275332316769628E-2</v>
      </c>
      <c r="E106" s="12">
        <f t="shared" si="17"/>
        <v>2.0799777332895175E-2</v>
      </c>
      <c r="F106" s="13">
        <v>9.8671392984243989E-2</v>
      </c>
      <c r="G106" s="13">
        <v>5.4933076904626787E-2</v>
      </c>
      <c r="H106" s="45">
        <f t="shared" si="16"/>
        <v>0.54915630107837687</v>
      </c>
    </row>
    <row r="107" spans="1:8">
      <c r="A107" s="10">
        <v>39355</v>
      </c>
      <c r="B107" s="11" cm="1">
        <f t="array" ref="B107">INDEX(APT_DATA, ROW(B107)-13, 2*$A$12-1)</f>
        <v>0.1573726438489842</v>
      </c>
      <c r="C107" s="11" cm="1">
        <f t="array" ref="C107">INDEX(APT_DATA, ROW(C107)-13, 2*$A$12)</f>
        <v>6.3589551593658644E-2</v>
      </c>
      <c r="D107" s="12">
        <f t="shared" si="17"/>
        <v>6.188624731835235E-2</v>
      </c>
      <c r="E107" s="12">
        <f t="shared" si="17"/>
        <v>1.5711963802124362E-2</v>
      </c>
      <c r="F107" s="13">
        <v>9.5486396530631845E-2</v>
      </c>
      <c r="G107" s="13">
        <v>4.7877587791534282E-2</v>
      </c>
      <c r="H107" s="45">
        <f t="shared" si="16"/>
        <v>0.72941515055784067</v>
      </c>
    </row>
    <row r="108" spans="1:8">
      <c r="A108" s="10">
        <v>39386</v>
      </c>
      <c r="B108" s="11" cm="1">
        <f t="array" ref="B108">INDEX(APT_DATA, ROW(B108)-13, 2*$A$12-1)</f>
        <v>0.13532014394826186</v>
      </c>
      <c r="C108" s="11" cm="1">
        <f t="array" ref="C108">INDEX(APT_DATA, ROW(C108)-13, 2*$A$12)</f>
        <v>4.6923264852047675E-2</v>
      </c>
      <c r="D108" s="12">
        <f t="shared" si="17"/>
        <v>5.4521601720041613E-2</v>
      </c>
      <c r="E108" s="12">
        <f t="shared" si="17"/>
        <v>1.0063268435167805E-2</v>
      </c>
      <c r="F108" s="13">
        <v>8.0798542228220249E-2</v>
      </c>
      <c r="G108" s="13">
        <v>3.685999641687987E-2</v>
      </c>
      <c r="H108" s="45">
        <f t="shared" si="16"/>
        <v>0.91870343644986296</v>
      </c>
    </row>
    <row r="109" spans="1:8">
      <c r="A109" s="10">
        <v>39416</v>
      </c>
      <c r="B109" s="11" cm="1">
        <f t="array" ref="B109">INDEX(APT_DATA, ROW(B109)-13, 2*$A$12-1)</f>
        <v>7.2146660777384852E-2</v>
      </c>
      <c r="C109" s="11" cm="1">
        <f t="array" ref="C109">INDEX(APT_DATA, ROW(C109)-13, 2*$A$12)</f>
        <v>2.8697149810879674E-2</v>
      </c>
      <c r="D109" s="12">
        <f t="shared" si="17"/>
        <v>2.9678261288221819E-2</v>
      </c>
      <c r="E109" s="12">
        <f t="shared" si="17"/>
        <v>3.5704295078387016E-3</v>
      </c>
      <c r="F109" s="13">
        <v>4.2468399489163033E-2</v>
      </c>
      <c r="G109" s="13">
        <v>2.5126720303040972E-2</v>
      </c>
      <c r="H109" s="45">
        <f t="shared" si="16"/>
        <v>0.972734829070659</v>
      </c>
    </row>
    <row r="110" spans="1:8">
      <c r="A110" s="10">
        <v>39447</v>
      </c>
      <c r="B110" s="11" cm="1">
        <f t="array" ref="B110">INDEX(APT_DATA, ROW(B110)-13, 2*$A$12-1)</f>
        <v>3.5666482083208439E-2</v>
      </c>
      <c r="C110" s="11" cm="1">
        <f t="array" ref="C110">INDEX(APT_DATA, ROW(C110)-13, 2*$A$12)</f>
        <v>2.1864554025870842E-2</v>
      </c>
      <c r="D110" s="12">
        <f t="shared" si="17"/>
        <v>1.4232103438603927E-2</v>
      </c>
      <c r="E110" s="12">
        <f t="shared" si="17"/>
        <v>3.0564393819147995E-3</v>
      </c>
      <c r="F110" s="13">
        <v>2.1434378644604513E-2</v>
      </c>
      <c r="G110" s="13">
        <v>1.8808114643956042E-2</v>
      </c>
      <c r="H110" s="45">
        <f t="shared" si="16"/>
        <v>0.97625169397164346</v>
      </c>
    </row>
    <row r="111" spans="1:8">
      <c r="A111" s="10">
        <v>39478</v>
      </c>
      <c r="B111" s="11" cm="1">
        <f t="array" ref="B111">INDEX(APT_DATA, ROW(B111)-13, 2*$A$12-1)</f>
        <v>2.2631209044884137E-2</v>
      </c>
      <c r="C111" s="11" cm="1">
        <f t="array" ref="C111">INDEX(APT_DATA, ROW(C111)-13, 2*$A$12)</f>
        <v>1.7258868993963006E-2</v>
      </c>
      <c r="D111" s="12">
        <f t="shared" si="17"/>
        <v>9.6572895261857195E-3</v>
      </c>
      <c r="E111" s="12">
        <f t="shared" si="17"/>
        <v>2.7382135304494515E-3</v>
      </c>
      <c r="F111" s="13">
        <v>1.2973919518698418E-2</v>
      </c>
      <c r="G111" s="13">
        <v>1.4520655463513554E-2</v>
      </c>
      <c r="H111" s="45">
        <f t="shared" si="16"/>
        <v>0.9770731203408467</v>
      </c>
    </row>
    <row r="112" spans="1:8">
      <c r="A112" s="10">
        <v>39507</v>
      </c>
      <c r="B112" s="11" cm="1">
        <f t="array" ref="B112">INDEX(APT_DATA, ROW(B112)-13, 2*$A$12-1)</f>
        <v>2.4968085141673146E-2</v>
      </c>
      <c r="C112" s="11" cm="1">
        <f t="array" ref="C112">INDEX(APT_DATA, ROW(C112)-13, 2*$A$12)</f>
        <v>1.5927863540225351E-2</v>
      </c>
      <c r="D112" s="12">
        <f t="shared" si="17"/>
        <v>1.2744945090129356E-2</v>
      </c>
      <c r="E112" s="12">
        <f t="shared" si="17"/>
        <v>2.9916637467908291E-3</v>
      </c>
      <c r="F112" s="13">
        <v>1.222314005154379E-2</v>
      </c>
      <c r="G112" s="13">
        <v>1.2936199793434522E-2</v>
      </c>
      <c r="H112" s="45">
        <f t="shared" si="16"/>
        <v>0.97715332907897379</v>
      </c>
    </row>
    <row r="113" spans="1:8">
      <c r="A113" s="10">
        <v>39538</v>
      </c>
      <c r="B113" s="11" cm="1">
        <f t="array" ref="B113">INDEX(APT_DATA, ROW(B113)-13, 2*$A$12-1)</f>
        <v>3.7465928134954529E-2</v>
      </c>
      <c r="C113" s="11" cm="1">
        <f t="array" ref="C113">INDEX(APT_DATA, ROW(C113)-13, 2*$A$12)</f>
        <v>1.6753914669988434E-2</v>
      </c>
      <c r="D113" s="12">
        <f t="shared" si="17"/>
        <v>1.99585956367061E-2</v>
      </c>
      <c r="E113" s="12">
        <f t="shared" si="17"/>
        <v>3.0695433855951748E-3</v>
      </c>
      <c r="F113" s="13">
        <v>1.7507332498248429E-2</v>
      </c>
      <c r="G113" s="13">
        <v>1.368437128439326E-2</v>
      </c>
      <c r="H113" s="45">
        <f t="shared" si="16"/>
        <v>0.97597333872365921</v>
      </c>
    </row>
    <row r="114" spans="1:8">
      <c r="A114" s="10">
        <v>39568</v>
      </c>
      <c r="B114" s="11" cm="1">
        <f t="array" ref="B114">INDEX(APT_DATA, ROW(B114)-13, 2*$A$12-1)</f>
        <v>5.8047912820560876E-2</v>
      </c>
      <c r="C114" s="11" cm="1">
        <f t="array" ref="C114">INDEX(APT_DATA, ROW(C114)-13, 2*$A$12)</f>
        <v>1.8786534684279266E-2</v>
      </c>
      <c r="D114" s="12">
        <f t="shared" si="17"/>
        <v>3.0604066225606852E-2</v>
      </c>
      <c r="E114" s="12">
        <f t="shared" si="17"/>
        <v>2.442926614485641E-3</v>
      </c>
      <c r="F114" s="13">
        <v>2.7443846594954024E-2</v>
      </c>
      <c r="G114" s="13">
        <v>1.6343608069793625E-2</v>
      </c>
      <c r="H114" s="45">
        <f t="shared" si="16"/>
        <v>0.96950907271140119</v>
      </c>
    </row>
    <row r="115" spans="1:8">
      <c r="A115" s="10">
        <v>39599</v>
      </c>
      <c r="B115" s="11" cm="1">
        <f t="array" ref="B115">INDEX(APT_DATA, ROW(B115)-13, 2*$A$12-1)</f>
        <v>6.9134658597054255E-2</v>
      </c>
      <c r="C115" s="11" cm="1">
        <f t="array" ref="C115">INDEX(APT_DATA, ROW(C115)-13, 2*$A$12)</f>
        <v>2.1211638932438825E-2</v>
      </c>
      <c r="D115" s="12">
        <f t="shared" si="17"/>
        <v>3.4608108601450915E-2</v>
      </c>
      <c r="E115" s="12">
        <f t="shared" si="17"/>
        <v>2.0181574741044983E-3</v>
      </c>
      <c r="F115" s="13">
        <v>3.4526549995603339E-2</v>
      </c>
      <c r="G115" s="13">
        <v>1.9193481458334327E-2</v>
      </c>
      <c r="H115" s="45">
        <f t="shared" si="16"/>
        <v>0.9620403467157479</v>
      </c>
    </row>
    <row r="116" spans="1:8">
      <c r="A116" s="10">
        <v>39629</v>
      </c>
      <c r="B116" s="11" cm="1">
        <f t="array" ref="B116">INDEX(APT_DATA, ROW(B116)-13, 2*$A$12-1)</f>
        <v>7.4039528444439506E-2</v>
      </c>
      <c r="C116" s="11" cm="1">
        <f t="array" ref="C116">INDEX(APT_DATA, ROW(C116)-13, 2*$A$12)</f>
        <v>2.2001536873942129E-2</v>
      </c>
      <c r="D116" s="12">
        <f t="shared" si="17"/>
        <v>3.4225020316178023E-2</v>
      </c>
      <c r="E116" s="12">
        <f t="shared" si="17"/>
        <v>2.2050235186332756E-4</v>
      </c>
      <c r="F116" s="13">
        <v>3.9814508128261483E-2</v>
      </c>
      <c r="G116" s="13">
        <v>2.1781034522078802E-2</v>
      </c>
      <c r="H116" s="45">
        <f t="shared" si="16"/>
        <v>0.95302790374086133</v>
      </c>
    </row>
    <row r="117" spans="1:8">
      <c r="A117" s="10">
        <v>39660</v>
      </c>
      <c r="B117" s="11" cm="1">
        <f t="array" ref="B117">INDEX(APT_DATA, ROW(B117)-13, 2*$A$12-1)</f>
        <v>7.3412938201377953E-2</v>
      </c>
      <c r="C117" s="11" cm="1">
        <f t="array" ref="C117">INDEX(APT_DATA, ROW(C117)-13, 2*$A$12)</f>
        <v>2.1946814277838067E-2</v>
      </c>
      <c r="D117" s="12">
        <f t="shared" si="17"/>
        <v>3.2042097158140104E-2</v>
      </c>
      <c r="E117" s="12">
        <f t="shared" si="17"/>
        <v>-1.2614155792607384E-3</v>
      </c>
      <c r="F117" s="13">
        <v>4.1370841043237849E-2</v>
      </c>
      <c r="G117" s="13">
        <v>2.3208229857098805E-2</v>
      </c>
      <c r="H117" s="45">
        <f t="shared" si="16"/>
        <v>0.94144025632788386</v>
      </c>
    </row>
    <row r="118" spans="1:8">
      <c r="A118" s="10">
        <v>39691</v>
      </c>
      <c r="B118" s="11" cm="1">
        <f t="array" ref="B118">INDEX(APT_DATA, ROW(B118)-13, 2*$A$12-1)</f>
        <v>7.1083884154258481E-2</v>
      </c>
      <c r="C118" s="11" cm="1">
        <f t="array" ref="C118">INDEX(APT_DATA, ROW(C118)-13, 2*$A$12)</f>
        <v>2.0349143203107767E-2</v>
      </c>
      <c r="D118" s="12">
        <f t="shared" si="17"/>
        <v>2.9877434635243061E-2</v>
      </c>
      <c r="E118" s="12">
        <f t="shared" si="17"/>
        <v>-3.2251965979868125E-3</v>
      </c>
      <c r="F118" s="13">
        <v>4.120644951901542E-2</v>
      </c>
      <c r="G118" s="13">
        <v>2.3574339801094579E-2</v>
      </c>
      <c r="H118" s="45">
        <f t="shared" si="16"/>
        <v>0.92613758650649325</v>
      </c>
    </row>
    <row r="119" spans="1:8">
      <c r="A119" s="10">
        <v>39721</v>
      </c>
      <c r="B119" s="11" cm="1">
        <f t="array" ref="B119">INDEX(APT_DATA, ROW(B119)-13, 2*$A$12-1)</f>
        <v>6.8914028686416717E-2</v>
      </c>
      <c r="C119" s="11" cm="1">
        <f t="array" ref="C119">INDEX(APT_DATA, ROW(C119)-13, 2*$A$12)</f>
        <v>2.0477679343705368E-2</v>
      </c>
      <c r="D119" s="12">
        <f t="shared" si="17"/>
        <v>2.7044536731364532E-2</v>
      </c>
      <c r="E119" s="12">
        <f t="shared" si="17"/>
        <v>-5.0282095091236378E-3</v>
      </c>
      <c r="F119" s="13">
        <v>4.1869491955052185E-2</v>
      </c>
      <c r="G119" s="13">
        <v>2.5505888852829006E-2</v>
      </c>
      <c r="H119" s="45">
        <f t="shared" si="16"/>
        <v>0.86900384000887876</v>
      </c>
    </row>
    <row r="120" spans="1:8">
      <c r="A120" s="10">
        <v>39752</v>
      </c>
      <c r="B120" s="11" cm="1">
        <f t="array" ref="B120">INDEX(APT_DATA, ROW(B120)-13, 2*$A$12-1)</f>
        <v>6.2927610956131197E-2</v>
      </c>
      <c r="C120" s="11" cm="1">
        <f t="array" ref="C120">INDEX(APT_DATA, ROW(C120)-13, 2*$A$12)</f>
        <v>1.7610082485394418E-2</v>
      </c>
      <c r="D120" s="12">
        <f t="shared" si="17"/>
        <v>2.3425693739276943E-2</v>
      </c>
      <c r="E120" s="12">
        <f t="shared" si="17"/>
        <v>-8.456572862080014E-3</v>
      </c>
      <c r="F120" s="13">
        <v>3.9501917216854254E-2</v>
      </c>
      <c r="G120" s="13">
        <v>2.6066655347474432E-2</v>
      </c>
      <c r="H120" s="45">
        <f t="shared" si="16"/>
        <v>0.61158123960961319</v>
      </c>
    </row>
    <row r="121" spans="1:8">
      <c r="A121" s="10">
        <v>39782</v>
      </c>
      <c r="B121" s="11" cm="1">
        <f t="array" ref="B121">INDEX(APT_DATA, ROW(B121)-13, 2*$A$12-1)</f>
        <v>5.0644179161885461E-2</v>
      </c>
      <c r="C121" s="11" cm="1">
        <f t="array" ref="C121">INDEX(APT_DATA, ROW(C121)-13, 2*$A$12)</f>
        <v>8.5186182337115834E-3</v>
      </c>
      <c r="D121" s="12">
        <f t="shared" si="17"/>
        <v>1.8246936834760419E-2</v>
      </c>
      <c r="E121" s="12">
        <f t="shared" si="17"/>
        <v>-1.3218494605819142E-2</v>
      </c>
      <c r="F121" s="13">
        <v>3.2397242327125042E-2</v>
      </c>
      <c r="G121" s="13">
        <v>2.1737112839530726E-2</v>
      </c>
      <c r="H121" s="45">
        <f t="shared" si="16"/>
        <v>0.42740784513593366</v>
      </c>
    </row>
    <row r="122" spans="1:8">
      <c r="A122" s="10">
        <v>39813</v>
      </c>
      <c r="B122" s="11" cm="1">
        <f t="array" ref="B122">INDEX(APT_DATA, ROW(B122)-13, 2*$A$12-1)</f>
        <v>3.1997780679529075E-2</v>
      </c>
      <c r="C122" s="11" cm="1">
        <f t="array" ref="C122">INDEX(APT_DATA, ROW(C122)-13, 2*$A$12)</f>
        <v>-1.7530248854271013E-2</v>
      </c>
      <c r="D122" s="12">
        <f t="shared" si="17"/>
        <v>8.9874101158657904E-3</v>
      </c>
      <c r="E122" s="12">
        <f t="shared" si="17"/>
        <v>-2.5064297134842262E-2</v>
      </c>
      <c r="F122" s="13">
        <v>2.3010370563663285E-2</v>
      </c>
      <c r="G122" s="13">
        <v>7.5340482805712483E-3</v>
      </c>
      <c r="H122" s="45">
        <f t="shared" si="16"/>
        <v>0.50485666030936927</v>
      </c>
    </row>
    <row r="123" spans="1:8">
      <c r="A123" s="10">
        <v>39844</v>
      </c>
      <c r="B123" s="11" cm="1">
        <f t="array" ref="B123">INDEX(APT_DATA, ROW(B123)-13, 2*$A$12-1)</f>
        <v>1.7637828846845061E-2</v>
      </c>
      <c r="C123" s="11" cm="1">
        <f t="array" ref="C123">INDEX(APT_DATA, ROW(C123)-13, 2*$A$12)</f>
        <v>-3.5979737665368106E-2</v>
      </c>
      <c r="D123" s="12">
        <f t="shared" si="17"/>
        <v>3.236354135467856E-3</v>
      </c>
      <c r="E123" s="12">
        <f t="shared" si="17"/>
        <v>-3.0340877665598676E-2</v>
      </c>
      <c r="F123" s="13">
        <v>1.4401474711377205E-2</v>
      </c>
      <c r="G123" s="13">
        <v>-5.63885999976943E-3</v>
      </c>
      <c r="H123" s="45">
        <f t="shared" si="16"/>
        <v>0.75079947331479646</v>
      </c>
    </row>
    <row r="124" spans="1:8">
      <c r="A124" s="10">
        <v>39872</v>
      </c>
      <c r="B124" s="11" cm="1">
        <f t="array" ref="B124">INDEX(APT_DATA, ROW(B124)-13, 2*$A$12-1)</f>
        <v>1.0482102825599027E-2</v>
      </c>
      <c r="C124" s="11" cm="1">
        <f t="array" ref="C124">INDEX(APT_DATA, ROW(C124)-13, 2*$A$12)</f>
        <v>-3.6586719471818463E-2</v>
      </c>
      <c r="D124" s="12">
        <f t="shared" si="17"/>
        <v>1.4175498973194589E-3</v>
      </c>
      <c r="E124" s="12">
        <f t="shared" si="17"/>
        <v>-2.6582372178412306E-2</v>
      </c>
      <c r="F124" s="13">
        <v>9.0645529282795678E-3</v>
      </c>
      <c r="G124" s="13">
        <v>-1.0004347293406157E-2</v>
      </c>
      <c r="H124" s="45">
        <f t="shared" si="16"/>
        <v>0.92292343626738638</v>
      </c>
    </row>
    <row r="125" spans="1:8">
      <c r="A125" s="10">
        <v>39903</v>
      </c>
      <c r="B125" s="11" cm="1">
        <f t="array" ref="B125">INDEX(APT_DATA, ROW(B125)-13, 2*$A$12-1)</f>
        <v>-5.8375748937409266E-3</v>
      </c>
      <c r="C125" s="11" cm="1">
        <f t="array" ref="C125">INDEX(APT_DATA, ROW(C125)-13, 2*$A$12)</f>
        <v>-3.6847553484789519E-2</v>
      </c>
      <c r="D125" s="12">
        <f t="shared" si="17"/>
        <v>-6.3521391968461849E-3</v>
      </c>
      <c r="E125" s="12">
        <f t="shared" si="17"/>
        <v>-2.3902359149704289E-2</v>
      </c>
      <c r="F125" s="13">
        <v>5.1456430310525825E-4</v>
      </c>
      <c r="G125" s="13">
        <v>-1.2945194335085231E-2</v>
      </c>
      <c r="H125" s="45">
        <f t="shared" si="16"/>
        <v>0.97476454965076476</v>
      </c>
    </row>
    <row r="126" spans="1:8">
      <c r="A126" s="10">
        <v>39933</v>
      </c>
      <c r="B126" s="11" cm="1">
        <f t="array" ref="B126">INDEX(APT_DATA, ROW(B126)-13, 2*$A$12-1)</f>
        <v>-2.1672562330016798E-2</v>
      </c>
      <c r="C126" s="11" cm="1">
        <f t="array" ref="C126">INDEX(APT_DATA, ROW(C126)-13, 2*$A$12)</f>
        <v>-3.6949562581101936E-2</v>
      </c>
      <c r="D126" s="12">
        <f t="shared" si="17"/>
        <v>-1.3036889813483943E-2</v>
      </c>
      <c r="E126" s="12">
        <f t="shared" si="17"/>
        <v>-2.0904321207001253E-2</v>
      </c>
      <c r="F126" s="13">
        <v>-8.6356725165328552E-3</v>
      </c>
      <c r="G126" s="13">
        <v>-1.6045241374100683E-2</v>
      </c>
      <c r="H126" s="45">
        <f t="shared" si="16"/>
        <v>0.96063679108845379</v>
      </c>
    </row>
    <row r="127" spans="1:8">
      <c r="A127" s="10">
        <v>39964</v>
      </c>
      <c r="B127" s="11" cm="1">
        <f t="array" ref="B127">INDEX(APT_DATA, ROW(B127)-13, 2*$A$12-1)</f>
        <v>-2.8189127066729269E-2</v>
      </c>
      <c r="C127" s="11" cm="1">
        <f t="array" ref="C127">INDEX(APT_DATA, ROW(C127)-13, 2*$A$12)</f>
        <v>-3.4860556614058735E-2</v>
      </c>
      <c r="D127" s="12">
        <f t="shared" si="17"/>
        <v>-1.5204129472319972E-2</v>
      </c>
      <c r="E127" s="12">
        <f t="shared" si="17"/>
        <v>-1.9413779168110046E-2</v>
      </c>
      <c r="F127" s="13">
        <v>-1.2984997594409298E-2</v>
      </c>
      <c r="G127" s="13">
        <v>-1.544677744594869E-2</v>
      </c>
      <c r="H127" s="45">
        <f t="shared" si="16"/>
        <v>0.94289911372918478</v>
      </c>
    </row>
    <row r="128" spans="1:8">
      <c r="A128" s="10">
        <v>39994</v>
      </c>
      <c r="B128" s="11" cm="1">
        <f t="array" ref="B128">INDEX(APT_DATA, ROW(B128)-13, 2*$A$12-1)</f>
        <v>-2.8326448356697176E-2</v>
      </c>
      <c r="C128" s="11" cm="1">
        <f t="array" ref="C128">INDEX(APT_DATA, ROW(C128)-13, 2*$A$12)</f>
        <v>-2.8093504594327467E-2</v>
      </c>
      <c r="D128" s="12">
        <f t="shared" si="17"/>
        <v>-1.2224336636338817E-2</v>
      </c>
      <c r="E128" s="12">
        <f t="shared" si="17"/>
        <v>-1.4548887741277272E-2</v>
      </c>
      <c r="F128" s="13">
        <v>-1.6102111720358359E-2</v>
      </c>
      <c r="G128" s="13">
        <v>-1.3544616853050195E-2</v>
      </c>
      <c r="H128" s="45">
        <f t="shared" si="16"/>
        <v>0.91487770450232153</v>
      </c>
    </row>
    <row r="129" spans="1:8">
      <c r="A129" s="10">
        <v>40025</v>
      </c>
      <c r="B129" s="11" cm="1">
        <f t="array" ref="B129">INDEX(APT_DATA, ROW(B129)-13, 2*$A$12-1)</f>
        <v>-2.2152800910901105E-2</v>
      </c>
      <c r="C129" s="11" cm="1">
        <f t="array" ref="C129">INDEX(APT_DATA, ROW(C129)-13, 2*$A$12)</f>
        <v>-2.0218504969581219E-2</v>
      </c>
      <c r="D129" s="12">
        <f t="shared" si="17"/>
        <v>-6.2757296956595932E-3</v>
      </c>
      <c r="E129" s="12">
        <f t="shared" si="17"/>
        <v>-9.9857360683769381E-3</v>
      </c>
      <c r="F129" s="13">
        <v>-1.5877071215241512E-2</v>
      </c>
      <c r="G129" s="13">
        <v>-1.0232768901204281E-2</v>
      </c>
      <c r="H129" s="45">
        <f t="shared" si="16"/>
        <v>0.87267546832562159</v>
      </c>
    </row>
    <row r="130" spans="1:8">
      <c r="A130" s="10">
        <v>40056</v>
      </c>
      <c r="B130" s="11" cm="1">
        <f t="array" ref="B130">INDEX(APT_DATA, ROW(B130)-13, 2*$A$12-1)</f>
        <v>-1.7074302162250365E-2</v>
      </c>
      <c r="C130" s="11" cm="1">
        <f t="array" ref="C130">INDEX(APT_DATA, ROW(C130)-13, 2*$A$12)</f>
        <v>-1.0840466299780971E-2</v>
      </c>
      <c r="D130" s="12">
        <f t="shared" si="17"/>
        <v>-3.1457288934119143E-3</v>
      </c>
      <c r="E130" s="12">
        <f t="shared" si="17"/>
        <v>-5.1393581746289607E-3</v>
      </c>
      <c r="F130" s="13">
        <v>-1.3928573268838451E-2</v>
      </c>
      <c r="G130" s="13">
        <v>-5.7011081251520102E-3</v>
      </c>
      <c r="H130" s="45">
        <f t="shared" si="16"/>
        <v>0.79131922282332823</v>
      </c>
    </row>
    <row r="131" spans="1:8">
      <c r="A131" s="10">
        <v>40086</v>
      </c>
      <c r="B131" s="11" cm="1">
        <f t="array" ref="B131">INDEX(APT_DATA, ROW(B131)-13, 2*$A$12-1)</f>
        <v>-5.5835529015860752E-3</v>
      </c>
      <c r="C131" s="11" cm="1">
        <f t="array" ref="C131">INDEX(APT_DATA, ROW(C131)-13, 2*$A$12)</f>
        <v>1.5810763240587722E-2</v>
      </c>
      <c r="D131" s="12">
        <f t="shared" si="17"/>
        <v>2.5349496943941618E-3</v>
      </c>
      <c r="E131" s="12">
        <f t="shared" si="17"/>
        <v>7.3205573625052534E-3</v>
      </c>
      <c r="F131" s="13">
        <v>-8.118502595980237E-3</v>
      </c>
      <c r="G131" s="13">
        <v>8.4902058780824685E-3</v>
      </c>
      <c r="H131" s="45">
        <f t="shared" si="16"/>
        <v>0.5644460545027784</v>
      </c>
    </row>
    <row r="132" spans="1:8">
      <c r="A132" s="10">
        <v>40117</v>
      </c>
      <c r="B132" s="11" cm="1">
        <f t="array" ref="B132">INDEX(APT_DATA, ROW(B132)-13, 2*$A$12-1)</f>
        <v>9.2427827520258354E-4</v>
      </c>
      <c r="C132" s="11" cm="1">
        <f t="array" ref="C132">INDEX(APT_DATA, ROW(C132)-13, 2*$A$12)</f>
        <v>2.9183642272823107E-2</v>
      </c>
      <c r="D132" s="12">
        <f t="shared" si="17"/>
        <v>4.3230148096283783E-3</v>
      </c>
      <c r="E132" s="12">
        <f t="shared" si="17"/>
        <v>1.3643982235276741E-2</v>
      </c>
      <c r="F132" s="13">
        <v>-3.3987365344257947E-3</v>
      </c>
      <c r="G132" s="13">
        <v>1.5539660037546366E-2</v>
      </c>
      <c r="H132" s="45">
        <f t="shared" si="16"/>
        <v>0.3022351745049347</v>
      </c>
    </row>
    <row r="133" spans="1:8">
      <c r="A133" s="10">
        <v>40147</v>
      </c>
      <c r="B133" s="11" cm="1">
        <f t="array" ref="B133">INDEX(APT_DATA, ROW(B133)-13, 2*$A$12-1)</f>
        <v>9.2315882314235598E-3</v>
      </c>
      <c r="C133" s="11" cm="1">
        <f t="array" ref="C133">INDEX(APT_DATA, ROW(C133)-13, 2*$A$12)</f>
        <v>4.8122782134090825E-2</v>
      </c>
      <c r="D133" s="12">
        <f t="shared" si="17"/>
        <v>4.0176934293931765E-3</v>
      </c>
      <c r="E133" s="12">
        <f t="shared" si="17"/>
        <v>2.050366192852171E-2</v>
      </c>
      <c r="F133" s="13">
        <v>5.2138948020303832E-3</v>
      </c>
      <c r="G133" s="13">
        <v>2.7619120205569114E-2</v>
      </c>
      <c r="H133" s="45">
        <f t="shared" si="16"/>
        <v>0.22884963526266061</v>
      </c>
    </row>
    <row r="134" spans="1:8">
      <c r="A134" s="10">
        <v>40178</v>
      </c>
      <c r="B134" s="11" cm="1">
        <f t="array" ref="B134">INDEX(APT_DATA, ROW(B134)-13, 2*$A$12-1)</f>
        <v>2.5755353081499344E-2</v>
      </c>
      <c r="C134" s="11" cm="1">
        <f t="array" ref="C134">INDEX(APT_DATA, ROW(C134)-13, 2*$A$12)</f>
        <v>8.1009014675452073E-2</v>
      </c>
      <c r="D134" s="12">
        <f t="shared" si="17"/>
        <v>9.9362000359026759E-3</v>
      </c>
      <c r="E134" s="12">
        <f t="shared" si="17"/>
        <v>3.5535257203909376E-2</v>
      </c>
      <c r="F134" s="13">
        <v>1.5819153045596668E-2</v>
      </c>
      <c r="G134" s="13">
        <v>4.5473757471542697E-2</v>
      </c>
      <c r="H134" s="45">
        <f t="shared" si="16"/>
        <v>0.55919076792891076</v>
      </c>
    </row>
    <row r="135" spans="1:8">
      <c r="A135" s="10">
        <v>40209</v>
      </c>
      <c r="B135" s="11" cm="1">
        <f t="array" ref="B135">INDEX(APT_DATA, ROW(B135)-13, 2*$A$12-1)</f>
        <v>3.6148054833413434E-2</v>
      </c>
      <c r="C135" s="11" cm="1">
        <f t="array" ref="C135">INDEX(APT_DATA, ROW(C135)-13, 2*$A$12)</f>
        <v>0.10553596833733225</v>
      </c>
      <c r="D135" s="12">
        <f t="shared" si="17"/>
        <v>1.1970129330206358E-2</v>
      </c>
      <c r="E135" s="12">
        <f t="shared" si="17"/>
        <v>4.320255917504201E-2</v>
      </c>
      <c r="F135" s="13">
        <v>2.4177925503207076E-2</v>
      </c>
      <c r="G135" s="13">
        <v>6.2333409162290243E-2</v>
      </c>
      <c r="H135" s="45">
        <f t="shared" si="16"/>
        <v>0.83243306894572433</v>
      </c>
    </row>
    <row r="136" spans="1:8">
      <c r="A136" s="10">
        <v>40237</v>
      </c>
      <c r="B136" s="11" cm="1">
        <f t="array" ref="B136">INDEX(APT_DATA, ROW(B136)-13, 2*$A$12-1)</f>
        <v>4.0683636273247226E-2</v>
      </c>
      <c r="C136" s="11" cm="1">
        <f t="array" ref="C136">INDEX(APT_DATA, ROW(C136)-13, 2*$A$12)</f>
        <v>0.11413885002870083</v>
      </c>
      <c r="D136" s="12">
        <f t="shared" si="17"/>
        <v>9.4566331641938728E-3</v>
      </c>
      <c r="E136" s="12">
        <f t="shared" si="17"/>
        <v>3.9951466072520647E-2</v>
      </c>
      <c r="F136" s="13">
        <v>3.1227003109053353E-2</v>
      </c>
      <c r="G136" s="13">
        <v>7.4187383956180186E-2</v>
      </c>
      <c r="H136" s="45">
        <f t="shared" si="16"/>
        <v>0.96219204589461138</v>
      </c>
    </row>
    <row r="137" spans="1:8">
      <c r="A137" s="10">
        <v>40268</v>
      </c>
      <c r="B137" s="11" cm="1">
        <f t="array" ref="B137">INDEX(APT_DATA, ROW(B137)-13, 2*$A$12-1)</f>
        <v>4.3120299155863906E-2</v>
      </c>
      <c r="C137" s="11" cm="1">
        <f t="array" ref="C137">INDEX(APT_DATA, ROW(C137)-13, 2*$A$12)</f>
        <v>0.11453941660917488</v>
      </c>
      <c r="D137" s="12">
        <f t="shared" si="17"/>
        <v>6.3537065754186717E-3</v>
      </c>
      <c r="E137" s="12">
        <f t="shared" si="17"/>
        <v>3.3853090764902172E-2</v>
      </c>
      <c r="F137" s="13">
        <v>3.6766592580445234E-2</v>
      </c>
      <c r="G137" s="13">
        <v>8.068632584427271E-2</v>
      </c>
      <c r="H137" s="45">
        <f t="shared" si="16"/>
        <v>0.99561142633646715</v>
      </c>
    </row>
    <row r="138" spans="1:8">
      <c r="A138" s="10">
        <v>40298</v>
      </c>
      <c r="B138" s="11" cm="1">
        <f t="array" ref="B138">INDEX(APT_DATA, ROW(B138)-13, 2*$A$12-1)</f>
        <v>3.7683745429593296E-2</v>
      </c>
      <c r="C138" s="11" cm="1">
        <f t="array" ref="C138">INDEX(APT_DATA, ROW(C138)-13, 2*$A$12)</f>
        <v>0.11302693934363406</v>
      </c>
      <c r="D138" s="12">
        <f t="shared" si="17"/>
        <v>-7.1228292596003939E-4</v>
      </c>
      <c r="E138" s="12">
        <f t="shared" si="17"/>
        <v>2.7462239010020317E-2</v>
      </c>
      <c r="F138" s="13">
        <v>3.8396028355553335E-2</v>
      </c>
      <c r="G138" s="13">
        <v>8.5564700333613741E-2</v>
      </c>
      <c r="H138" s="45">
        <f t="shared" si="16"/>
        <v>0.99890049426880778</v>
      </c>
    </row>
    <row r="139" spans="1:8">
      <c r="A139" s="10">
        <v>40329</v>
      </c>
      <c r="B139" s="11" cm="1">
        <f t="array" ref="B139">INDEX(APT_DATA, ROW(B139)-13, 2*$A$12-1)</f>
        <v>3.2120359796171449E-2</v>
      </c>
      <c r="C139" s="11" cm="1">
        <f t="array" ref="C139">INDEX(APT_DATA, ROW(C139)-13, 2*$A$12)</f>
        <v>0.11181487563650583</v>
      </c>
      <c r="D139" s="12">
        <f t="shared" si="17"/>
        <v>-5.3990274241400016E-3</v>
      </c>
      <c r="E139" s="12">
        <f t="shared" si="17"/>
        <v>2.4185994245373044E-2</v>
      </c>
      <c r="F139" s="13">
        <v>3.7519387220311451E-2</v>
      </c>
      <c r="G139" s="13">
        <v>8.7628881391132785E-2</v>
      </c>
      <c r="H139" s="45">
        <f t="shared" si="16"/>
        <v>0.99583204225335353</v>
      </c>
    </row>
    <row r="140" spans="1:8">
      <c r="A140" s="10">
        <v>40359</v>
      </c>
      <c r="B140" s="11" cm="1">
        <f t="array" ref="B140">INDEX(APT_DATA, ROW(B140)-13, 2*$A$12-1)</f>
        <v>2.1195609951849548E-2</v>
      </c>
      <c r="C140" s="11" cm="1">
        <f t="array" ref="C140">INDEX(APT_DATA, ROW(C140)-13, 2*$A$12)</f>
        <v>0.10533190350290522</v>
      </c>
      <c r="D140" s="12">
        <f t="shared" si="17"/>
        <v>-1.3538373448279462E-2</v>
      </c>
      <c r="E140" s="12">
        <f t="shared" si="17"/>
        <v>1.7341477108015813E-2</v>
      </c>
      <c r="F140" s="13">
        <v>3.4733983400129009E-2</v>
      </c>
      <c r="G140" s="13">
        <v>8.7990426394889409E-2</v>
      </c>
      <c r="H140" s="45">
        <f t="shared" si="16"/>
        <v>0.980368236292257</v>
      </c>
    </row>
    <row r="141" spans="1:8">
      <c r="A141" s="10">
        <v>40390</v>
      </c>
      <c r="B141" s="11" cm="1">
        <f t="array" ref="B141">INDEX(APT_DATA, ROW(B141)-13, 2*$A$12-1)</f>
        <v>6.9695396623092876E-3</v>
      </c>
      <c r="C141" s="11" cm="1">
        <f t="array" ref="C141">INDEX(APT_DATA, ROW(C141)-13, 2*$A$12)</f>
        <v>9.6380350143264293E-2</v>
      </c>
      <c r="D141" s="12">
        <f t="shared" si="17"/>
        <v>-2.3231978529950403E-2</v>
      </c>
      <c r="E141" s="12">
        <f t="shared" si="17"/>
        <v>9.6607373628199156E-3</v>
      </c>
      <c r="F141" s="13">
        <v>3.0201518192259691E-2</v>
      </c>
      <c r="G141" s="13">
        <v>8.6719612780444377E-2</v>
      </c>
      <c r="H141" s="45">
        <f t="shared" si="16"/>
        <v>0.91876932280356782</v>
      </c>
    </row>
    <row r="142" spans="1:8">
      <c r="A142" s="10">
        <v>40421</v>
      </c>
      <c r="B142" s="11" cm="1">
        <f t="array" ref="B142">INDEX(APT_DATA, ROW(B142)-13, 2*$A$12-1)</f>
        <v>-2.7049658837702273E-3</v>
      </c>
      <c r="C142" s="11" cm="1">
        <f t="array" ref="C142">INDEX(APT_DATA, ROW(C142)-13, 2*$A$12)</f>
        <v>8.8114500372280968E-2</v>
      </c>
      <c r="D142" s="12">
        <f t="shared" si="17"/>
        <v>-2.9311148818933153E-2</v>
      </c>
      <c r="E142" s="12">
        <f t="shared" si="17"/>
        <v>2.9137296016179537E-3</v>
      </c>
      <c r="F142" s="13">
        <v>2.6606182935162925E-2</v>
      </c>
      <c r="G142" s="13">
        <v>8.5200770770663015E-2</v>
      </c>
      <c r="H142" s="45">
        <f t="shared" si="16"/>
        <v>0.78974267085999506</v>
      </c>
    </row>
    <row r="143" spans="1:8">
      <c r="A143" s="10">
        <v>40451</v>
      </c>
      <c r="B143" s="11" cm="1">
        <f t="array" ref="B143">INDEX(APT_DATA, ROW(B143)-13, 2*$A$12-1)</f>
        <v>-1.6889248961803216E-2</v>
      </c>
      <c r="C143" s="11" cm="1">
        <f t="array" ref="C143">INDEX(APT_DATA, ROW(C143)-13, 2*$A$12)</f>
        <v>6.5888918993363799E-2</v>
      </c>
      <c r="D143" s="12">
        <f t="shared" si="17"/>
        <v>-3.690905543617895E-2</v>
      </c>
      <c r="E143" s="12">
        <f t="shared" si="17"/>
        <v>-7.9504967695773754E-3</v>
      </c>
      <c r="F143" s="13">
        <v>2.0019806474375734E-2</v>
      </c>
      <c r="G143" s="13">
        <v>7.3839415762941174E-2</v>
      </c>
      <c r="H143" s="45">
        <f t="shared" si="16"/>
        <v>0.72142932800762105</v>
      </c>
    </row>
    <row r="144" spans="1:8">
      <c r="A144" s="10">
        <v>40482</v>
      </c>
      <c r="B144" s="11" cm="1">
        <f t="array" ref="B144">INDEX(APT_DATA, ROW(B144)-13, 2*$A$12-1)</f>
        <v>-2.2116818789803205E-2</v>
      </c>
      <c r="C144" s="11" cm="1">
        <f t="array" ref="C144">INDEX(APT_DATA, ROW(C144)-13, 2*$A$12)</f>
        <v>6.6518004940757658E-2</v>
      </c>
      <c r="D144" s="12">
        <f t="shared" si="17"/>
        <v>-4.0820163579350255E-2</v>
      </c>
      <c r="E144" s="12">
        <f t="shared" si="17"/>
        <v>-8.3950084484987197E-3</v>
      </c>
      <c r="F144" s="13">
        <v>1.8703344789547049E-2</v>
      </c>
      <c r="G144" s="13">
        <v>7.4913013389256378E-2</v>
      </c>
      <c r="H144" s="45">
        <f t="shared" si="16"/>
        <v>0.77200184960455631</v>
      </c>
    </row>
    <row r="145" spans="1:8">
      <c r="A145" s="10">
        <v>40512</v>
      </c>
      <c r="B145" s="11" cm="1">
        <f t="array" ref="B145">INDEX(APT_DATA, ROW(B145)-13, 2*$A$12-1)</f>
        <v>-2.2892692079938048E-2</v>
      </c>
      <c r="C145" s="11" cm="1">
        <f t="array" ref="C145">INDEX(APT_DATA, ROW(C145)-13, 2*$A$12)</f>
        <v>6.9499138260091797E-2</v>
      </c>
      <c r="D145" s="12">
        <f t="shared" si="17"/>
        <v>-4.3777703113282551E-2</v>
      </c>
      <c r="E145" s="12">
        <f t="shared" si="17"/>
        <v>-1.1976165696683916E-2</v>
      </c>
      <c r="F145" s="13">
        <v>2.0885011033344503E-2</v>
      </c>
      <c r="G145" s="13">
        <v>8.1475303956775713E-2</v>
      </c>
      <c r="H145" s="45">
        <f t="shared" si="16"/>
        <v>0.9145242261825195</v>
      </c>
    </row>
    <row r="146" spans="1:8">
      <c r="A146" s="10">
        <v>40543</v>
      </c>
      <c r="B146" s="11" cm="1">
        <f t="array" ref="B146">INDEX(APT_DATA, ROW(B146)-13, 2*$A$12-1)</f>
        <v>-2.1937402983887688E-2</v>
      </c>
      <c r="C146" s="11" cm="1">
        <f t="array" ref="C146">INDEX(APT_DATA, ROW(C146)-13, 2*$A$12)</f>
        <v>7.3846948634401555E-2</v>
      </c>
      <c r="D146" s="12">
        <f t="shared" si="17"/>
        <v>-4.7205654718257772E-2</v>
      </c>
      <c r="E146" s="12">
        <f t="shared" si="17"/>
        <v>-1.4632447220524369E-2</v>
      </c>
      <c r="F146" s="13">
        <v>2.5268251734370084E-2</v>
      </c>
      <c r="G146" s="13">
        <v>8.8479395854925924E-2</v>
      </c>
      <c r="H146" s="45">
        <f t="shared" si="16"/>
        <v>0.97591960478369055</v>
      </c>
    </row>
    <row r="147" spans="1:8">
      <c r="A147" s="10">
        <v>40574</v>
      </c>
      <c r="B147" s="11" cm="1">
        <f t="array" ref="B147">INDEX(APT_DATA, ROW(B147)-13, 2*$A$12-1)</f>
        <v>-2.1281630483272251E-2</v>
      </c>
      <c r="C147" s="11" cm="1">
        <f t="array" ref="C147">INDEX(APT_DATA, ROW(C147)-13, 2*$A$12)</f>
        <v>8.0104251428470885E-2</v>
      </c>
      <c r="D147" s="12">
        <f t="shared" si="17"/>
        <v>-5.1611649837985163E-2</v>
      </c>
      <c r="E147" s="12">
        <f t="shared" si="17"/>
        <v>-1.5754119122517007E-2</v>
      </c>
      <c r="F147" s="13">
        <v>3.0330019354712912E-2</v>
      </c>
      <c r="G147" s="13">
        <v>9.5858370550987892E-2</v>
      </c>
      <c r="H147" s="45">
        <f t="shared" si="16"/>
        <v>0.97239877585163559</v>
      </c>
    </row>
    <row r="148" spans="1:8">
      <c r="A148" s="10">
        <v>40602</v>
      </c>
      <c r="B148" s="11" cm="1">
        <f t="array" ref="B148">INDEX(APT_DATA, ROW(B148)-13, 2*$A$12-1)</f>
        <v>-2.0959855424586782E-2</v>
      </c>
      <c r="C148" s="11" cm="1">
        <f t="array" ref="C148">INDEX(APT_DATA, ROW(C148)-13, 2*$A$12)</f>
        <v>9.2078760208176291E-2</v>
      </c>
      <c r="D148" s="12">
        <f t="shared" si="17"/>
        <v>-5.8625644461845927E-2</v>
      </c>
      <c r="E148" s="12">
        <f t="shared" si="17"/>
        <v>-1.6633526658015096E-2</v>
      </c>
      <c r="F148" s="13">
        <v>3.7665789037259145E-2</v>
      </c>
      <c r="G148" s="13">
        <v>0.10871228686619139</v>
      </c>
      <c r="H148" s="45">
        <f t="shared" si="16"/>
        <v>0.92296655950809858</v>
      </c>
    </row>
    <row r="149" spans="1:8">
      <c r="A149" s="10">
        <v>40633</v>
      </c>
      <c r="B149" s="11" cm="1">
        <f t="array" ref="B149">INDEX(APT_DATA, ROW(B149)-13, 2*$A$12-1)</f>
        <v>-1.9333950910110476E-2</v>
      </c>
      <c r="C149" s="11" cm="1">
        <f t="array" ref="C149">INDEX(APT_DATA, ROW(C149)-13, 2*$A$12)</f>
        <v>0.10396003021438149</v>
      </c>
      <c r="D149" s="12">
        <f t="shared" si="17"/>
        <v>-6.7474580847995069E-2</v>
      </c>
      <c r="E149" s="12">
        <f t="shared" si="17"/>
        <v>-2.1225566398830553E-2</v>
      </c>
      <c r="F149" s="13">
        <v>4.8140629937884594E-2</v>
      </c>
      <c r="G149" s="13">
        <v>0.12518559661321205</v>
      </c>
      <c r="H149" s="45">
        <f t="shared" si="16"/>
        <v>0.79850983300642986</v>
      </c>
    </row>
    <row r="150" spans="1:8">
      <c r="A150" s="10">
        <v>40663</v>
      </c>
      <c r="B150" s="11" cm="1">
        <f t="array" ref="B150">INDEX(APT_DATA, ROW(B150)-13, 2*$A$12-1)</f>
        <v>-1.7580346012785131E-2</v>
      </c>
      <c r="C150" s="11" cm="1">
        <f t="array" ref="C150">INDEX(APT_DATA, ROW(C150)-13, 2*$A$12)</f>
        <v>0.10592986270652593</v>
      </c>
      <c r="D150" s="12">
        <f t="shared" si="17"/>
        <v>-7.6154419384903416E-2</v>
      </c>
      <c r="E150" s="12">
        <f t="shared" si="17"/>
        <v>-2.9808085338738577E-2</v>
      </c>
      <c r="F150" s="13">
        <v>5.8574073372118285E-2</v>
      </c>
      <c r="G150" s="13">
        <v>0.13573794804526451</v>
      </c>
      <c r="H150" s="45">
        <f t="shared" si="16"/>
        <v>0.64676296434939828</v>
      </c>
    </row>
    <row r="151" spans="1:8">
      <c r="A151" s="10">
        <v>40694</v>
      </c>
      <c r="B151" s="11" cm="1">
        <f t="array" ref="B151">INDEX(APT_DATA, ROW(B151)-13, 2*$A$12-1)</f>
        <v>-1.4811621020073606E-2</v>
      </c>
      <c r="C151" s="11" cm="1">
        <f t="array" ref="C151">INDEX(APT_DATA, ROW(C151)-13, 2*$A$12)</f>
        <v>0.10628622954036038</v>
      </c>
      <c r="D151" s="12">
        <f t="shared" si="17"/>
        <v>-8.3670571023889084E-2</v>
      </c>
      <c r="E151" s="12">
        <f t="shared" si="17"/>
        <v>-3.6570700763176589E-2</v>
      </c>
      <c r="F151" s="13">
        <v>6.8858950003815478E-2</v>
      </c>
      <c r="G151" s="13">
        <v>0.14285693030353697</v>
      </c>
      <c r="H151" s="45">
        <f t="shared" si="16"/>
        <v>0.47284574261189605</v>
      </c>
    </row>
    <row r="152" spans="1:8">
      <c r="A152" s="10">
        <v>40724</v>
      </c>
      <c r="B152" s="11" cm="1">
        <f t="array" ref="B152">INDEX(APT_DATA, ROW(B152)-13, 2*$A$12-1)</f>
        <v>-1.0374175553442777E-2</v>
      </c>
      <c r="C152" s="11" cm="1">
        <f t="array" ref="C152">INDEX(APT_DATA, ROW(C152)-13, 2*$A$12)</f>
        <v>0.10974675577350856</v>
      </c>
      <c r="D152" s="12">
        <f t="shared" si="17"/>
        <v>-8.6818158770392451E-2</v>
      </c>
      <c r="E152" s="12">
        <f t="shared" si="17"/>
        <v>-3.7642007753722284E-2</v>
      </c>
      <c r="F152" s="13">
        <v>7.6443983216949674E-2</v>
      </c>
      <c r="G152" s="13">
        <v>0.14738876352723085</v>
      </c>
      <c r="H152" s="45">
        <f t="shared" si="16"/>
        <v>0.38325190833103784</v>
      </c>
    </row>
    <row r="153" spans="1:8">
      <c r="A153" s="10">
        <v>40755</v>
      </c>
      <c r="B153" s="11" cm="1">
        <f t="array" ref="B153">INDEX(APT_DATA, ROW(B153)-13, 2*$A$12-1)</f>
        <v>-6.7613074422677721E-3</v>
      </c>
      <c r="C153" s="11" cm="1">
        <f t="array" ref="C153">INDEX(APT_DATA, ROW(C153)-13, 2*$A$12)</f>
        <v>0.12140981480203017</v>
      </c>
      <c r="D153" s="12">
        <f t="shared" si="17"/>
        <v>-9.030450345387131E-2</v>
      </c>
      <c r="E153" s="12">
        <f t="shared" si="17"/>
        <v>-3.338374866500482E-2</v>
      </c>
      <c r="F153" s="13">
        <v>8.3543196011603538E-2</v>
      </c>
      <c r="G153" s="13">
        <v>0.15479356346703499</v>
      </c>
      <c r="H153" s="45">
        <f t="shared" si="16"/>
        <v>0.55506701924400892</v>
      </c>
    </row>
    <row r="154" spans="1:8">
      <c r="A154" s="10">
        <v>40786</v>
      </c>
      <c r="B154" s="11" cm="1">
        <f t="array" ref="B154">INDEX(APT_DATA, ROW(B154)-13, 2*$A$12-1)</f>
        <v>-3.3197148855498293E-3</v>
      </c>
      <c r="C154" s="11" cm="1">
        <f t="array" ref="C154">INDEX(APT_DATA, ROW(C154)-13, 2*$A$12)</f>
        <v>0.13839501648024122</v>
      </c>
      <c r="D154" s="12">
        <f t="shared" si="17"/>
        <v>-9.4877502487207166E-2</v>
      </c>
      <c r="E154" s="12">
        <f t="shared" si="17"/>
        <v>-2.8411880178330406E-2</v>
      </c>
      <c r="F154" s="13">
        <v>9.1557787601657337E-2</v>
      </c>
      <c r="G154" s="13">
        <v>0.16680689665857162</v>
      </c>
      <c r="H154" s="45">
        <f t="shared" ref="H154:H217" si="18">CORREL(C143:C154,B143:B154)</f>
        <v>0.85314308131975414</v>
      </c>
    </row>
    <row r="155" spans="1:8">
      <c r="A155" s="10">
        <v>40816</v>
      </c>
      <c r="B155" s="11" cm="1">
        <f t="array" ref="B155">INDEX(APT_DATA, ROW(B155)-13, 2*$A$12-1)</f>
        <v>-1.8690171757705931E-3</v>
      </c>
      <c r="C155" s="11" cm="1">
        <f t="array" ref="C155">INDEX(APT_DATA, ROW(C155)-13, 2*$A$12)</f>
        <v>0.15560829160315204</v>
      </c>
      <c r="D155" s="12">
        <f t="shared" si="17"/>
        <v>-9.9258761505617632E-2</v>
      </c>
      <c r="E155" s="12">
        <f t="shared" si="17"/>
        <v>-2.3281035773767833E-2</v>
      </c>
      <c r="F155" s="13">
        <v>9.7389744329847039E-2</v>
      </c>
      <c r="G155" s="13">
        <v>0.17888932737691987</v>
      </c>
      <c r="H155" s="45">
        <f t="shared" si="18"/>
        <v>0.94086018370250535</v>
      </c>
    </row>
    <row r="156" spans="1:8">
      <c r="A156" s="10">
        <v>40847</v>
      </c>
      <c r="B156" s="11" cm="1">
        <f t="array" ref="B156">INDEX(APT_DATA, ROW(B156)-13, 2*$A$12-1)</f>
        <v>-1.3127167083524238E-3</v>
      </c>
      <c r="C156" s="11" cm="1">
        <f t="array" ref="C156">INDEX(APT_DATA, ROW(C156)-13, 2*$A$12)</f>
        <v>0.1542873792738888</v>
      </c>
      <c r="D156" s="12">
        <f t="shared" si="17"/>
        <v>-0.10139234898222638</v>
      </c>
      <c r="E156" s="12">
        <f t="shared" si="17"/>
        <v>-2.6226886032392649E-2</v>
      </c>
      <c r="F156" s="13">
        <v>0.10007963227387395</v>
      </c>
      <c r="G156" s="13">
        <v>0.18051426530628145</v>
      </c>
      <c r="H156" s="45">
        <f t="shared" si="18"/>
        <v>0.95522989556875004</v>
      </c>
    </row>
    <row r="157" spans="1:8">
      <c r="A157" s="10">
        <v>40877</v>
      </c>
      <c r="B157" s="11" cm="1">
        <f t="array" ref="B157">INDEX(APT_DATA, ROW(B157)-13, 2*$A$12-1)</f>
        <v>-2.1128414633346804E-3</v>
      </c>
      <c r="C157" s="11" cm="1">
        <f t="array" ref="C157">INDEX(APT_DATA, ROW(C157)-13, 2*$A$12)</f>
        <v>0.14497536194672023</v>
      </c>
      <c r="D157" s="12">
        <f t="shared" si="17"/>
        <v>-0.10235026280314274</v>
      </c>
      <c r="E157" s="12">
        <f t="shared" si="17"/>
        <v>-2.7550743566390645E-2</v>
      </c>
      <c r="F157" s="13">
        <v>0.10023742133980806</v>
      </c>
      <c r="G157" s="13">
        <v>0.17252610551311087</v>
      </c>
      <c r="H157" s="45">
        <f t="shared" si="18"/>
        <v>0.95699334095462707</v>
      </c>
    </row>
    <row r="158" spans="1:8">
      <c r="A158" s="10">
        <v>40908</v>
      </c>
      <c r="B158" s="11" cm="1">
        <f t="array" ref="B158">INDEX(APT_DATA, ROW(B158)-13, 2*$A$12-1)</f>
        <v>-4.4104713945665175E-3</v>
      </c>
      <c r="C158" s="11" cm="1">
        <f t="array" ref="C158">INDEX(APT_DATA, ROW(C158)-13, 2*$A$12)</f>
        <v>0.13415972805753573</v>
      </c>
      <c r="D158" s="12">
        <f t="shared" si="17"/>
        <v>-0.10042574653597591</v>
      </c>
      <c r="E158" s="12">
        <f t="shared" si="17"/>
        <v>-2.7919839271979052E-2</v>
      </c>
      <c r="F158" s="13">
        <v>9.6015275141409395E-2</v>
      </c>
      <c r="G158" s="13">
        <v>0.16207956732951478</v>
      </c>
      <c r="H158" s="45">
        <f t="shared" si="18"/>
        <v>0.95402558142371519</v>
      </c>
    </row>
    <row r="159" spans="1:8">
      <c r="A159" s="10">
        <v>40939</v>
      </c>
      <c r="B159" s="11" cm="1">
        <f t="array" ref="B159">INDEX(APT_DATA, ROW(B159)-13, 2*$A$12-1)</f>
        <v>-7.574186725377352E-3</v>
      </c>
      <c r="C159" s="11" cm="1">
        <f t="array" ref="C159">INDEX(APT_DATA, ROW(C159)-13, 2*$A$12)</f>
        <v>0.12082461295491176</v>
      </c>
      <c r="D159" s="12">
        <f t="shared" si="17"/>
        <v>-9.8669407242672147E-2</v>
      </c>
      <c r="E159" s="12">
        <f t="shared" si="17"/>
        <v>-3.1951210432828558E-2</v>
      </c>
      <c r="F159" s="13">
        <v>9.1095220517294795E-2</v>
      </c>
      <c r="G159" s="13">
        <v>0.15277582338774032</v>
      </c>
      <c r="H159" s="45">
        <f t="shared" si="18"/>
        <v>0.93985621436680722</v>
      </c>
    </row>
    <row r="160" spans="1:8">
      <c r="A160" s="10">
        <v>40968</v>
      </c>
      <c r="B160" s="11" cm="1">
        <f t="array" ref="B160">INDEX(APT_DATA, ROW(B160)-13, 2*$A$12-1)</f>
        <v>-1.1927558972233077E-2</v>
      </c>
      <c r="C160" s="11" cm="1">
        <f t="array" ref="C160">INDEX(APT_DATA, ROW(C160)-13, 2*$A$12)</f>
        <v>9.9817114021552023E-2</v>
      </c>
      <c r="D160" s="12">
        <f t="shared" si="17"/>
        <v>-9.323485581918145E-2</v>
      </c>
      <c r="E160" s="12">
        <f t="shared" si="17"/>
        <v>-3.4796331682006354E-2</v>
      </c>
      <c r="F160" s="13">
        <v>8.1307296846948374E-2</v>
      </c>
      <c r="G160" s="13">
        <v>0.13461344570355838</v>
      </c>
      <c r="H160" s="45">
        <f t="shared" si="18"/>
        <v>0.90446175188293521</v>
      </c>
    </row>
    <row r="161" spans="1:8">
      <c r="A161" s="10">
        <v>40999</v>
      </c>
      <c r="B161" s="11" cm="1">
        <f t="array" ref="B161">INDEX(APT_DATA, ROW(B161)-13, 2*$A$12-1)</f>
        <v>-1.5815851098830658E-2</v>
      </c>
      <c r="C161" s="11" cm="1">
        <f t="array" ref="C161">INDEX(APT_DATA, ROW(C161)-13, 2*$A$12)</f>
        <v>8.3072393994782168E-2</v>
      </c>
      <c r="D161" s="12">
        <f t="shared" si="17"/>
        <v>-8.5181118958352231E-2</v>
      </c>
      <c r="E161" s="12">
        <f t="shared" si="17"/>
        <v>-3.2160576279792963E-2</v>
      </c>
      <c r="F161" s="13">
        <v>6.9365267859521573E-2</v>
      </c>
      <c r="G161" s="13">
        <v>0.11523297027457513</v>
      </c>
      <c r="H161" s="45">
        <f t="shared" si="18"/>
        <v>0.9258991273799041</v>
      </c>
    </row>
    <row r="162" spans="1:8">
      <c r="A162" s="10">
        <v>41029</v>
      </c>
      <c r="B162" s="11" cm="1">
        <f t="array" ref="B162">INDEX(APT_DATA, ROW(B162)-13, 2*$A$12-1)</f>
        <v>-2.0149467567311397E-2</v>
      </c>
      <c r="C162" s="11" cm="1">
        <f t="array" ref="C162">INDEX(APT_DATA, ROW(C162)-13, 2*$A$12)</f>
        <v>7.6149280883317738E-2</v>
      </c>
      <c r="D162" s="12">
        <f t="shared" si="17"/>
        <v>-7.8319715308328708E-2</v>
      </c>
      <c r="E162" s="12">
        <f t="shared" si="17"/>
        <v>-2.6859514458251077E-2</v>
      </c>
      <c r="F162" s="13">
        <v>5.8170247741017311E-2</v>
      </c>
      <c r="G162" s="13">
        <v>0.10300879534156882</v>
      </c>
      <c r="H162" s="45">
        <f t="shared" si="18"/>
        <v>0.97281341169995339</v>
      </c>
    </row>
    <row r="163" spans="1:8">
      <c r="A163" s="10">
        <v>41060</v>
      </c>
      <c r="B163" s="11" cm="1">
        <f t="array" ref="B163">INDEX(APT_DATA, ROW(B163)-13, 2*$A$12-1)</f>
        <v>-2.1900716239416251E-2</v>
      </c>
      <c r="C163" s="11" cm="1">
        <f t="array" ref="C163">INDEX(APT_DATA, ROW(C163)-13, 2*$A$12)</f>
        <v>7.1874544461205891E-2</v>
      </c>
      <c r="D163" s="12">
        <f t="shared" si="17"/>
        <v>-6.9588988199145607E-2</v>
      </c>
      <c r="E163" s="12">
        <f t="shared" si="17"/>
        <v>-2.1402269480739422E-2</v>
      </c>
      <c r="F163" s="13">
        <v>4.7688271959729356E-2</v>
      </c>
      <c r="G163" s="13">
        <v>9.3276813941945314E-2</v>
      </c>
      <c r="H163" s="45">
        <f t="shared" si="18"/>
        <v>0.98426479288556223</v>
      </c>
    </row>
    <row r="164" spans="1:8">
      <c r="A164" s="10">
        <v>41090</v>
      </c>
      <c r="B164" s="11" cm="1">
        <f t="array" ref="B164">INDEX(APT_DATA, ROW(B164)-13, 2*$A$12-1)</f>
        <v>-2.3757797695226457E-2</v>
      </c>
      <c r="C164" s="11" cm="1">
        <f t="array" ref="C164">INDEX(APT_DATA, ROW(C164)-13, 2*$A$12)</f>
        <v>6.6613368533765538E-2</v>
      </c>
      <c r="D164" s="12">
        <f t="shared" ref="D164:E227" si="19">B164-F164</f>
        <v>-6.3882712001445019E-2</v>
      </c>
      <c r="E164" s="12">
        <f t="shared" si="19"/>
        <v>-1.9088134660788292E-2</v>
      </c>
      <c r="F164" s="13">
        <v>4.0124914306218562E-2</v>
      </c>
      <c r="G164" s="13">
        <v>8.570150319455383E-2</v>
      </c>
      <c r="H164" s="45">
        <f t="shared" si="18"/>
        <v>0.98529262231188675</v>
      </c>
    </row>
    <row r="165" spans="1:8">
      <c r="A165" s="10">
        <v>41121</v>
      </c>
      <c r="B165" s="11" cm="1">
        <f t="array" ref="B165">INDEX(APT_DATA, ROW(B165)-13, 2*$A$12-1)</f>
        <v>-2.7426833778645188E-2</v>
      </c>
      <c r="C165" s="11" cm="1">
        <f t="array" ref="C165">INDEX(APT_DATA, ROW(C165)-13, 2*$A$12)</f>
        <v>5.4309043875348628E-2</v>
      </c>
      <c r="D165" s="12">
        <f t="shared" si="19"/>
        <v>-6.0256615577654937E-2</v>
      </c>
      <c r="E165" s="12">
        <f t="shared" si="19"/>
        <v>-2.2324409810235313E-2</v>
      </c>
      <c r="F165" s="13">
        <v>3.282978179900975E-2</v>
      </c>
      <c r="G165" s="13">
        <v>7.6633453685583941E-2</v>
      </c>
      <c r="H165" s="45">
        <f t="shared" si="18"/>
        <v>0.98799272419159834</v>
      </c>
    </row>
    <row r="166" spans="1:8">
      <c r="A166" s="10">
        <v>41152</v>
      </c>
      <c r="B166" s="11" cm="1">
        <f t="array" ref="B166">INDEX(APT_DATA, ROW(B166)-13, 2*$A$12-1)</f>
        <v>-3.0925950464120167E-2</v>
      </c>
      <c r="C166" s="11" cm="1">
        <f t="array" ref="C166">INDEX(APT_DATA, ROW(C166)-13, 2*$A$12)</f>
        <v>3.6634792370897618E-2</v>
      </c>
      <c r="D166" s="12">
        <f t="shared" si="19"/>
        <v>-5.4948656256421202E-2</v>
      </c>
      <c r="E166" s="12">
        <f t="shared" si="19"/>
        <v>-2.5464909196730945E-2</v>
      </c>
      <c r="F166" s="13">
        <v>2.4022705792301036E-2</v>
      </c>
      <c r="G166" s="13">
        <v>6.2099701567628562E-2</v>
      </c>
      <c r="H166" s="45">
        <f t="shared" si="18"/>
        <v>0.99031731683039781</v>
      </c>
    </row>
    <row r="167" spans="1:8">
      <c r="A167" s="10">
        <v>41182</v>
      </c>
      <c r="B167" s="11" cm="1">
        <f t="array" ref="B167">INDEX(APT_DATA, ROW(B167)-13, 2*$A$12-1)</f>
        <v>-3.613924319059536E-2</v>
      </c>
      <c r="C167" s="11" cm="1">
        <f t="array" ref="C167">INDEX(APT_DATA, ROW(C167)-13, 2*$A$12)</f>
        <v>1.9463111054501825E-2</v>
      </c>
      <c r="D167" s="12">
        <f t="shared" si="19"/>
        <v>-5.0953367036844499E-2</v>
      </c>
      <c r="E167" s="12">
        <f t="shared" si="19"/>
        <v>-2.8513169094583901E-2</v>
      </c>
      <c r="F167" s="13">
        <v>1.4814123846249139E-2</v>
      </c>
      <c r="G167" s="13">
        <v>4.7976280149085726E-2</v>
      </c>
      <c r="H167" s="45">
        <f t="shared" si="18"/>
        <v>0.99372520873936221</v>
      </c>
    </row>
    <row r="168" spans="1:8">
      <c r="A168" s="10">
        <v>41213</v>
      </c>
      <c r="B168" s="11" cm="1">
        <f t="array" ref="B168">INDEX(APT_DATA, ROW(B168)-13, 2*$A$12-1)</f>
        <v>-4.0755804040121579E-2</v>
      </c>
      <c r="C168" s="11" cm="1">
        <f t="array" ref="C168">INDEX(APT_DATA, ROW(C168)-13, 2*$A$12)</f>
        <v>1.5584463761427525E-2</v>
      </c>
      <c r="D168" s="12">
        <f t="shared" si="19"/>
        <v>-4.8503053982663524E-2</v>
      </c>
      <c r="E168" s="12">
        <f t="shared" si="19"/>
        <v>-2.7370421929638233E-2</v>
      </c>
      <c r="F168" s="13">
        <v>7.747249942541945E-3</v>
      </c>
      <c r="G168" s="13">
        <v>4.2954885691065758E-2</v>
      </c>
      <c r="H168" s="45">
        <f t="shared" si="18"/>
        <v>0.99320763352605812</v>
      </c>
    </row>
    <row r="169" spans="1:8">
      <c r="A169" s="10">
        <v>41243</v>
      </c>
      <c r="B169" s="11" cm="1">
        <f t="array" ref="B169">INDEX(APT_DATA, ROW(B169)-13, 2*$A$12-1)</f>
        <v>-4.2823280043764123E-2</v>
      </c>
      <c r="C169" s="11" cm="1">
        <f t="array" ref="C169">INDEX(APT_DATA, ROW(C169)-13, 2*$A$12)</f>
        <v>1.7775916520244905E-2</v>
      </c>
      <c r="D169" s="12">
        <f t="shared" si="19"/>
        <v>-4.403082158486249E-2</v>
      </c>
      <c r="E169" s="12">
        <f t="shared" si="19"/>
        <v>-2.3223296944833605E-2</v>
      </c>
      <c r="F169" s="13">
        <v>1.207541541098367E-3</v>
      </c>
      <c r="G169" s="13">
        <v>4.099921346507851E-2</v>
      </c>
      <c r="H169" s="45">
        <f t="shared" si="18"/>
        <v>0.98847931728131622</v>
      </c>
    </row>
    <row r="170" spans="1:8">
      <c r="A170" s="10">
        <v>41274</v>
      </c>
      <c r="B170" s="11" cm="1">
        <f t="array" ref="B170">INDEX(APT_DATA, ROW(B170)-13, 2*$A$12-1)</f>
        <v>-4.4794786098598882E-2</v>
      </c>
      <c r="C170" s="11" cm="1">
        <f t="array" ref="C170">INDEX(APT_DATA, ROW(C170)-13, 2*$A$12)</f>
        <v>2.209343072255443E-2</v>
      </c>
      <c r="D170" s="12">
        <f t="shared" si="19"/>
        <v>-4.2945950219494322E-2</v>
      </c>
      <c r="E170" s="12">
        <f t="shared" si="19"/>
        <v>-2.0850343737169208E-2</v>
      </c>
      <c r="F170" s="13">
        <v>-1.84883587910456E-3</v>
      </c>
      <c r="G170" s="13">
        <v>4.2943774459723638E-2</v>
      </c>
      <c r="H170" s="45">
        <f t="shared" si="18"/>
        <v>0.97738575146456574</v>
      </c>
    </row>
    <row r="171" spans="1:8">
      <c r="A171" s="10">
        <v>41305</v>
      </c>
      <c r="B171" s="11" cm="1">
        <f t="array" ref="B171">INDEX(APT_DATA, ROW(B171)-13, 2*$A$12-1)</f>
        <v>-4.6820771438608966E-2</v>
      </c>
      <c r="C171" s="11" cm="1">
        <f t="array" ref="C171">INDEX(APT_DATA, ROW(C171)-13, 2*$A$12)</f>
        <v>2.5986481071714973E-2</v>
      </c>
      <c r="D171" s="12">
        <f t="shared" si="19"/>
        <v>-4.2210523548495749E-2</v>
      </c>
      <c r="E171" s="12">
        <f t="shared" si="19"/>
        <v>-1.7158462459363921E-2</v>
      </c>
      <c r="F171" s="13">
        <v>-4.6102478901132171E-3</v>
      </c>
      <c r="G171" s="13">
        <v>4.3144943531078894E-2</v>
      </c>
      <c r="H171" s="45">
        <f t="shared" si="18"/>
        <v>0.95603499896350641</v>
      </c>
    </row>
    <row r="172" spans="1:8">
      <c r="A172" s="10">
        <v>41333</v>
      </c>
      <c r="B172" s="11" cm="1">
        <f t="array" ref="B172">INDEX(APT_DATA, ROW(B172)-13, 2*$A$12-1)</f>
        <v>-4.7992608227247602E-2</v>
      </c>
      <c r="C172" s="11" cm="1">
        <f t="array" ref="C172">INDEX(APT_DATA, ROW(C172)-13, 2*$A$12)</f>
        <v>2.8608338515273557E-2</v>
      </c>
      <c r="D172" s="12">
        <f t="shared" si="19"/>
        <v>-4.0679991623403744E-2</v>
      </c>
      <c r="E172" s="12">
        <f t="shared" si="19"/>
        <v>-1.3738356580395905E-2</v>
      </c>
      <c r="F172" s="13">
        <v>-7.3126166038438578E-3</v>
      </c>
      <c r="G172" s="13">
        <v>4.2346695095669462E-2</v>
      </c>
      <c r="H172" s="45">
        <f t="shared" si="18"/>
        <v>0.92036384489794987</v>
      </c>
    </row>
    <row r="173" spans="1:8">
      <c r="A173" s="10">
        <v>41364</v>
      </c>
      <c r="B173" s="11" cm="1">
        <f t="array" ref="B173">INDEX(APT_DATA, ROW(B173)-13, 2*$A$12-1)</f>
        <v>-4.8077292801933957E-2</v>
      </c>
      <c r="C173" s="11" cm="1">
        <f t="array" ref="C173">INDEX(APT_DATA, ROW(C173)-13, 2*$A$12)</f>
        <v>3.1516699810887561E-2</v>
      </c>
      <c r="D173" s="12">
        <f t="shared" si="19"/>
        <v>-3.8350815844058639E-2</v>
      </c>
      <c r="E173" s="12">
        <f t="shared" si="19"/>
        <v>-1.071815427961087E-2</v>
      </c>
      <c r="F173" s="13">
        <v>-9.7264769578753185E-3</v>
      </c>
      <c r="G173" s="13">
        <v>4.223485409049843E-2</v>
      </c>
      <c r="H173" s="45">
        <f t="shared" si="18"/>
        <v>0.86902786717813041</v>
      </c>
    </row>
    <row r="174" spans="1:8">
      <c r="A174" s="10">
        <v>41394</v>
      </c>
      <c r="B174" s="11" cm="1">
        <f t="array" ref="B174">INDEX(APT_DATA, ROW(B174)-13, 2*$A$12-1)</f>
        <v>-4.5140898168103183E-2</v>
      </c>
      <c r="C174" s="11" cm="1">
        <f t="array" ref="C174">INDEX(APT_DATA, ROW(C174)-13, 2*$A$12)</f>
        <v>3.5523078110734962E-2</v>
      </c>
      <c r="D174" s="12">
        <f t="shared" si="19"/>
        <v>-3.387964741690197E-2</v>
      </c>
      <c r="E174" s="12">
        <f t="shared" si="19"/>
        <v>-5.9531656271674116E-3</v>
      </c>
      <c r="F174" s="13">
        <v>-1.1261250751201213E-2</v>
      </c>
      <c r="G174" s="13">
        <v>4.1476243737902374E-2</v>
      </c>
      <c r="H174" s="45">
        <f t="shared" si="18"/>
        <v>0.80657095890114183</v>
      </c>
    </row>
    <row r="175" spans="1:8">
      <c r="A175" s="10">
        <v>41425</v>
      </c>
      <c r="B175" s="11" cm="1">
        <f t="array" ref="B175">INDEX(APT_DATA, ROW(B175)-13, 2*$A$12-1)</f>
        <v>-4.3146781443681892E-2</v>
      </c>
      <c r="C175" s="11" cm="1">
        <f t="array" ref="C175">INDEX(APT_DATA, ROW(C175)-13, 2*$A$12)</f>
        <v>3.8490270019519102E-2</v>
      </c>
      <c r="D175" s="12">
        <f t="shared" si="19"/>
        <v>-3.1370209311977537E-2</v>
      </c>
      <c r="E175" s="12">
        <f t="shared" si="19"/>
        <v>-3.1850474246839511E-3</v>
      </c>
      <c r="F175" s="13">
        <v>-1.1776572131704355E-2</v>
      </c>
      <c r="G175" s="13">
        <v>4.1675317444203053E-2</v>
      </c>
      <c r="H175" s="45">
        <f t="shared" si="18"/>
        <v>0.69583258874850495</v>
      </c>
    </row>
    <row r="176" spans="1:8">
      <c r="A176" s="10">
        <v>41455</v>
      </c>
      <c r="B176" s="11" cm="1">
        <f t="array" ref="B176">INDEX(APT_DATA, ROW(B176)-13, 2*$A$12-1)</f>
        <v>-4.2200119831841909E-2</v>
      </c>
      <c r="C176" s="11" cm="1">
        <f t="array" ref="C176">INDEX(APT_DATA, ROW(C176)-13, 2*$A$12)</f>
        <v>4.1387715096595334E-2</v>
      </c>
      <c r="D176" s="12">
        <f t="shared" si="19"/>
        <v>-3.0422714429223729E-2</v>
      </c>
      <c r="E176" s="12">
        <f t="shared" si="19"/>
        <v>-1.9797875486009531E-3</v>
      </c>
      <c r="F176" s="13">
        <v>-1.177740540261818E-2</v>
      </c>
      <c r="G176" s="13">
        <v>4.3367502645196288E-2</v>
      </c>
      <c r="H176" s="45">
        <f t="shared" si="18"/>
        <v>0.44174804852735372</v>
      </c>
    </row>
    <row r="177" spans="1:8">
      <c r="A177" s="10">
        <v>41486</v>
      </c>
      <c r="B177" s="11" cm="1">
        <f t="array" ref="B177">INDEX(APT_DATA, ROW(B177)-13, 2*$A$12-1)</f>
        <v>-4.0218716765054396E-2</v>
      </c>
      <c r="C177" s="11" cm="1">
        <f t="array" ref="C177">INDEX(APT_DATA, ROW(C177)-13, 2*$A$12)</f>
        <v>4.863030862089035E-2</v>
      </c>
      <c r="D177" s="12">
        <f t="shared" si="19"/>
        <v>-2.9646469335963488E-2</v>
      </c>
      <c r="E177" s="12">
        <f t="shared" si="19"/>
        <v>2.5575301793547833E-3</v>
      </c>
      <c r="F177" s="13">
        <v>-1.0572247429090909E-2</v>
      </c>
      <c r="G177" s="13">
        <v>4.6072778441535567E-2</v>
      </c>
      <c r="H177" s="45">
        <f t="shared" si="18"/>
        <v>8.6079594355920344E-2</v>
      </c>
    </row>
    <row r="178" spans="1:8">
      <c r="A178" s="10">
        <v>41517</v>
      </c>
      <c r="B178" s="11" cm="1">
        <f t="array" ref="B178">INDEX(APT_DATA, ROW(B178)-13, 2*$A$12-1)</f>
        <v>-3.8469498943800251E-2</v>
      </c>
      <c r="C178" s="11" cm="1">
        <f t="array" ref="C178">INDEX(APT_DATA, ROW(C178)-13, 2*$A$12)</f>
        <v>5.8904284972804311E-2</v>
      </c>
      <c r="D178" s="12">
        <f t="shared" si="19"/>
        <v>-2.8728701481907648E-2</v>
      </c>
      <c r="E178" s="12">
        <f t="shared" si="19"/>
        <v>7.3297099583491399E-3</v>
      </c>
      <c r="F178" s="13">
        <v>-9.740797461892603E-3</v>
      </c>
      <c r="G178" s="13">
        <v>5.1574575014455171E-2</v>
      </c>
      <c r="H178" s="45">
        <f t="shared" si="18"/>
        <v>0.1874670034903104</v>
      </c>
    </row>
    <row r="179" spans="1:8">
      <c r="A179" s="10">
        <v>41547</v>
      </c>
      <c r="B179" s="11" cm="1">
        <f t="array" ref="B179">INDEX(APT_DATA, ROW(B179)-13, 2*$A$12-1)</f>
        <v>-3.2711668175511854E-2</v>
      </c>
      <c r="C179" s="11" cm="1">
        <f t="array" ref="C179">INDEX(APT_DATA, ROW(C179)-13, 2*$A$12)</f>
        <v>6.8374328823606279E-2</v>
      </c>
      <c r="D179" s="12">
        <f t="shared" si="19"/>
        <v>-2.5500697705830744E-2</v>
      </c>
      <c r="E179" s="12">
        <f t="shared" si="19"/>
        <v>1.035293273821658E-2</v>
      </c>
      <c r="F179" s="13">
        <v>-7.2109704696811106E-3</v>
      </c>
      <c r="G179" s="13">
        <v>5.8021396085389698E-2</v>
      </c>
      <c r="H179" s="45">
        <f t="shared" si="18"/>
        <v>0.70356823974835536</v>
      </c>
    </row>
    <row r="180" spans="1:8">
      <c r="A180" s="10">
        <v>41578</v>
      </c>
      <c r="B180" s="11" cm="1">
        <f t="array" ref="B180">INDEX(APT_DATA, ROW(B180)-13, 2*$A$12-1)</f>
        <v>-2.5895425982209841E-2</v>
      </c>
      <c r="C180" s="11" cm="1">
        <f t="array" ref="C180">INDEX(APT_DATA, ROW(C180)-13, 2*$A$12)</f>
        <v>7.7432124741358743E-2</v>
      </c>
      <c r="D180" s="12">
        <f t="shared" si="19"/>
        <v>-2.2760331486627705E-2</v>
      </c>
      <c r="E180" s="12">
        <f t="shared" si="19"/>
        <v>1.4512016403673167E-2</v>
      </c>
      <c r="F180" s="13">
        <v>-3.1350944955821358E-3</v>
      </c>
      <c r="G180" s="13">
        <v>6.2920108337685576E-2</v>
      </c>
      <c r="H180" s="45">
        <f t="shared" si="18"/>
        <v>0.89658359270970245</v>
      </c>
    </row>
    <row r="181" spans="1:8">
      <c r="A181" s="10">
        <v>41608</v>
      </c>
      <c r="B181" s="11" cm="1">
        <f t="array" ref="B181">INDEX(APT_DATA, ROW(B181)-13, 2*$A$12-1)</f>
        <v>-2.1929333858893507E-2</v>
      </c>
      <c r="C181" s="11" cm="1">
        <f t="array" ref="C181">INDEX(APT_DATA, ROW(C181)-13, 2*$A$12)</f>
        <v>8.27297111420362E-2</v>
      </c>
      <c r="D181" s="12">
        <f t="shared" si="19"/>
        <v>-2.2031972514018117E-2</v>
      </c>
      <c r="E181" s="12">
        <f t="shared" si="19"/>
        <v>1.6496900071487852E-2</v>
      </c>
      <c r="F181" s="13">
        <v>1.0263865512460946E-4</v>
      </c>
      <c r="G181" s="13">
        <v>6.6232811070548347E-2</v>
      </c>
      <c r="H181" s="45">
        <f t="shared" si="18"/>
        <v>0.96098643278311036</v>
      </c>
    </row>
    <row r="182" spans="1:8">
      <c r="A182" s="10">
        <v>41639</v>
      </c>
      <c r="B182" s="11" cm="1">
        <f t="array" ref="B182">INDEX(APT_DATA, ROW(B182)-13, 2*$A$12-1)</f>
        <v>-1.8360525483529511E-2</v>
      </c>
      <c r="C182" s="11" cm="1">
        <f t="array" ref="C182">INDEX(APT_DATA, ROW(C182)-13, 2*$A$12)</f>
        <v>8.9662065801229263E-2</v>
      </c>
      <c r="D182" s="12">
        <f t="shared" si="19"/>
        <v>-2.1691497643864022E-2</v>
      </c>
      <c r="E182" s="12">
        <f t="shared" si="19"/>
        <v>1.8160286835982253E-2</v>
      </c>
      <c r="F182" s="13">
        <v>3.330972160334511E-3</v>
      </c>
      <c r="G182" s="13">
        <v>7.1501778965247009E-2</v>
      </c>
      <c r="H182" s="45">
        <f t="shared" si="18"/>
        <v>0.9832871705471099</v>
      </c>
    </row>
    <row r="183" spans="1:8">
      <c r="A183" s="10">
        <v>41670</v>
      </c>
      <c r="B183" s="11" cm="1">
        <f t="array" ref="B183">INDEX(APT_DATA, ROW(B183)-13, 2*$A$12-1)</f>
        <v>-1.4351627918874343E-2</v>
      </c>
      <c r="C183" s="11" cm="1">
        <f t="array" ref="C183">INDEX(APT_DATA, ROW(C183)-13, 2*$A$12)</f>
        <v>9.4805599025219234E-2</v>
      </c>
      <c r="D183" s="12">
        <f t="shared" si="19"/>
        <v>-1.9815126196099153E-2</v>
      </c>
      <c r="E183" s="12">
        <f t="shared" si="19"/>
        <v>2.1030773255281021E-2</v>
      </c>
      <c r="F183" s="13">
        <v>5.4634982772248097E-3</v>
      </c>
      <c r="G183" s="13">
        <v>7.3774825769938213E-2</v>
      </c>
      <c r="H183" s="45">
        <f t="shared" si="18"/>
        <v>0.98773229534415863</v>
      </c>
    </row>
    <row r="184" spans="1:8">
      <c r="A184" s="10">
        <v>41698</v>
      </c>
      <c r="B184" s="11" cm="1">
        <f t="array" ref="B184">INDEX(APT_DATA, ROW(B184)-13, 2*$A$12-1)</f>
        <v>-1.0501233684301003E-2</v>
      </c>
      <c r="C184" s="11" cm="1">
        <f t="array" ref="C184">INDEX(APT_DATA, ROW(C184)-13, 2*$A$12)</f>
        <v>9.8687029589402897E-2</v>
      </c>
      <c r="D184" s="12">
        <f t="shared" si="19"/>
        <v>-1.8669901317263204E-2</v>
      </c>
      <c r="E184" s="12">
        <f t="shared" si="19"/>
        <v>2.2408887975104097E-2</v>
      </c>
      <c r="F184" s="13">
        <v>8.168667632962201E-3</v>
      </c>
      <c r="G184" s="13">
        <v>7.62781416142988E-2</v>
      </c>
      <c r="H184" s="45">
        <f t="shared" si="18"/>
        <v>0.98701806468345366</v>
      </c>
    </row>
    <row r="185" spans="1:8">
      <c r="A185" s="10">
        <v>41729</v>
      </c>
      <c r="B185" s="11" cm="1">
        <f t="array" ref="B185">INDEX(APT_DATA, ROW(B185)-13, 2*$A$12-1)</f>
        <v>-5.6336252577176005E-3</v>
      </c>
      <c r="C185" s="11" cm="1">
        <f t="array" ref="C185">INDEX(APT_DATA, ROW(C185)-13, 2*$A$12)</f>
        <v>0.10059029859576052</v>
      </c>
      <c r="D185" s="12">
        <f t="shared" si="19"/>
        <v>-1.7877767939445288E-2</v>
      </c>
      <c r="E185" s="12">
        <f t="shared" si="19"/>
        <v>2.3122047330059514E-2</v>
      </c>
      <c r="F185" s="13">
        <v>1.2244142681727688E-2</v>
      </c>
      <c r="G185" s="13">
        <v>7.7468251265701005E-2</v>
      </c>
      <c r="H185" s="45">
        <f t="shared" si="18"/>
        <v>0.98019274510095555</v>
      </c>
    </row>
    <row r="186" spans="1:8">
      <c r="A186" s="10">
        <v>41759</v>
      </c>
      <c r="B186" s="11" cm="1">
        <f t="array" ref="B186">INDEX(APT_DATA, ROW(B186)-13, 2*$A$12-1)</f>
        <v>-3.5670166254946345E-3</v>
      </c>
      <c r="C186" s="11" cm="1">
        <f t="array" ref="C186">INDEX(APT_DATA, ROW(C186)-13, 2*$A$12)</f>
        <v>0.10006535378580961</v>
      </c>
      <c r="D186" s="12">
        <f t="shared" si="19"/>
        <v>-1.8510088881920073E-2</v>
      </c>
      <c r="E186" s="12">
        <f t="shared" si="19"/>
        <v>2.2979769594020372E-2</v>
      </c>
      <c r="F186" s="13">
        <v>1.4943072256425438E-2</v>
      </c>
      <c r="G186" s="13">
        <v>7.7085584191789236E-2</v>
      </c>
      <c r="H186" s="45">
        <f t="shared" si="18"/>
        <v>0.97321283164331929</v>
      </c>
    </row>
    <row r="187" spans="1:8">
      <c r="A187" s="10">
        <v>41790</v>
      </c>
      <c r="B187" s="11" cm="1">
        <f t="array" ref="B187">INDEX(APT_DATA, ROW(B187)-13, 2*$A$12-1)</f>
        <v>-3.3463412331844467E-3</v>
      </c>
      <c r="C187" s="11" cm="1">
        <f t="array" ref="C187">INDEX(APT_DATA, ROW(C187)-13, 2*$A$12)</f>
        <v>9.8688067335486185E-2</v>
      </c>
      <c r="D187" s="12">
        <f t="shared" si="19"/>
        <v>-1.9175700123848616E-2</v>
      </c>
      <c r="E187" s="12">
        <f t="shared" si="19"/>
        <v>2.2858225629519779E-2</v>
      </c>
      <c r="F187" s="13">
        <v>1.5829358890664169E-2</v>
      </c>
      <c r="G187" s="13">
        <v>7.5829841705966405E-2</v>
      </c>
      <c r="H187" s="45">
        <f t="shared" si="18"/>
        <v>0.96882099136708599</v>
      </c>
    </row>
    <row r="188" spans="1:8">
      <c r="A188" s="10">
        <v>41820</v>
      </c>
      <c r="B188" s="11" cm="1">
        <f t="array" ref="B188">INDEX(APT_DATA, ROW(B188)-13, 2*$A$12-1)</f>
        <v>-2.2511564256949557E-3</v>
      </c>
      <c r="C188" s="11" cm="1">
        <f t="array" ref="C188">INDEX(APT_DATA, ROW(C188)-13, 2*$A$12)</f>
        <v>9.6904126344005803E-2</v>
      </c>
      <c r="D188" s="12">
        <f t="shared" si="19"/>
        <v>-1.9258160227918597E-2</v>
      </c>
      <c r="E188" s="12">
        <f t="shared" si="19"/>
        <v>2.2134411831602252E-2</v>
      </c>
      <c r="F188" s="13">
        <v>1.7007003802223641E-2</v>
      </c>
      <c r="G188" s="13">
        <v>7.4769714512403551E-2</v>
      </c>
      <c r="H188" s="45">
        <f t="shared" si="18"/>
        <v>0.96283555231427431</v>
      </c>
    </row>
    <row r="189" spans="1:8">
      <c r="A189" s="10">
        <v>41851</v>
      </c>
      <c r="B189" s="11" cm="1">
        <f t="array" ref="B189">INDEX(APT_DATA, ROW(B189)-13, 2*$A$12-1)</f>
        <v>1.0026789685517734E-3</v>
      </c>
      <c r="C189" s="11" cm="1">
        <f t="array" ref="C189">INDEX(APT_DATA, ROW(C189)-13, 2*$A$12)</f>
        <v>9.1080317797569421E-2</v>
      </c>
      <c r="D189" s="12">
        <f t="shared" si="19"/>
        <v>-1.7199964745825858E-2</v>
      </c>
      <c r="E189" s="12">
        <f t="shared" si="19"/>
        <v>1.8928484703085946E-2</v>
      </c>
      <c r="F189" s="13">
        <v>1.8202643714377631E-2</v>
      </c>
      <c r="G189" s="13">
        <v>7.2151833094483475E-2</v>
      </c>
      <c r="H189" s="45">
        <f t="shared" si="18"/>
        <v>0.91545144210675178</v>
      </c>
    </row>
    <row r="190" spans="1:8">
      <c r="A190" s="10">
        <v>41882</v>
      </c>
      <c r="B190" s="11" cm="1">
        <f t="array" ref="B190">INDEX(APT_DATA, ROW(B190)-13, 2*$A$12-1)</f>
        <v>4.1888562934682128E-3</v>
      </c>
      <c r="C190" s="11" cm="1">
        <f t="array" ref="C190">INDEX(APT_DATA, ROW(C190)-13, 2*$A$12)</f>
        <v>8.2873006699355711E-2</v>
      </c>
      <c r="D190" s="12">
        <f t="shared" si="19"/>
        <v>-1.6133797325262211E-2</v>
      </c>
      <c r="E190" s="12">
        <f t="shared" si="19"/>
        <v>1.5278427921899373E-2</v>
      </c>
      <c r="F190" s="13">
        <v>2.0322653618730424E-2</v>
      </c>
      <c r="G190" s="13">
        <v>6.7594578777456338E-2</v>
      </c>
      <c r="H190" s="45">
        <f t="shared" si="18"/>
        <v>0.6797602901837938</v>
      </c>
    </row>
    <row r="191" spans="1:8">
      <c r="A191" s="10">
        <v>41912</v>
      </c>
      <c r="B191" s="11" cm="1">
        <f t="array" ref="B191">INDEX(APT_DATA, ROW(B191)-13, 2*$A$12-1)</f>
        <v>7.8148783184159853E-3</v>
      </c>
      <c r="C191" s="11" cm="1">
        <f t="array" ref="C191">INDEX(APT_DATA, ROW(C191)-13, 2*$A$12)</f>
        <v>7.1620886514470961E-2</v>
      </c>
      <c r="D191" s="12">
        <f t="shared" si="19"/>
        <v>-1.533378257348339E-2</v>
      </c>
      <c r="E191" s="12">
        <f t="shared" si="19"/>
        <v>1.0828695701367463E-2</v>
      </c>
      <c r="F191" s="13">
        <v>2.3148660891899375E-2</v>
      </c>
      <c r="G191" s="13">
        <v>6.0792190813103497E-2</v>
      </c>
      <c r="H191" s="45">
        <f t="shared" si="18"/>
        <v>5.1557364816688385E-2</v>
      </c>
    </row>
    <row r="192" spans="1:8">
      <c r="A192" s="10">
        <v>41943</v>
      </c>
      <c r="B192" s="11" cm="1">
        <f t="array" ref="B192">INDEX(APT_DATA, ROW(B192)-13, 2*$A$12-1)</f>
        <v>9.8095616722413403E-3</v>
      </c>
      <c r="C192" s="11" cm="1">
        <f t="array" ref="C192">INDEX(APT_DATA, ROW(C192)-13, 2*$A$12)</f>
        <v>6.0311558155833556E-2</v>
      </c>
      <c r="D192" s="12">
        <f t="shared" si="19"/>
        <v>-1.4612735479170968E-2</v>
      </c>
      <c r="E192" s="12">
        <f t="shared" si="19"/>
        <v>7.1507240439721009E-3</v>
      </c>
      <c r="F192" s="13">
        <v>2.4422297151412309E-2</v>
      </c>
      <c r="G192" s="13">
        <v>5.3160834111861455E-2</v>
      </c>
      <c r="H192" s="45">
        <f t="shared" si="18"/>
        <v>-0.47298289344012523</v>
      </c>
    </row>
    <row r="193" spans="1:8">
      <c r="A193" s="10">
        <v>41973</v>
      </c>
      <c r="B193" s="11" cm="1">
        <f t="array" ref="B193">INDEX(APT_DATA, ROW(B193)-13, 2*$A$12-1)</f>
        <v>1.0730060374006367E-2</v>
      </c>
      <c r="C193" s="11" cm="1">
        <f t="array" ref="C193">INDEX(APT_DATA, ROW(C193)-13, 2*$A$12)</f>
        <v>5.3456672701899466E-2</v>
      </c>
      <c r="D193" s="12">
        <f t="shared" si="19"/>
        <v>-1.3757689681129559E-2</v>
      </c>
      <c r="E193" s="12">
        <f t="shared" si="19"/>
        <v>5.6050878862761166E-3</v>
      </c>
      <c r="F193" s="13">
        <v>2.4487750055135926E-2</v>
      </c>
      <c r="G193" s="13">
        <v>4.7851584815623349E-2</v>
      </c>
      <c r="H193" s="45">
        <f t="shared" si="18"/>
        <v>-0.74144335715104737</v>
      </c>
    </row>
    <row r="194" spans="1:8">
      <c r="A194" s="10">
        <v>42004</v>
      </c>
      <c r="B194" s="11" cm="1">
        <f t="array" ref="B194">INDEX(APT_DATA, ROW(B194)-13, 2*$A$12-1)</f>
        <v>1.0912647528532826E-2</v>
      </c>
      <c r="C194" s="11" cm="1">
        <f t="array" ref="C194">INDEX(APT_DATA, ROW(C194)-13, 2*$A$12)</f>
        <v>4.8595250762384135E-2</v>
      </c>
      <c r="D194" s="12">
        <f t="shared" si="19"/>
        <v>-1.3437171081477128E-2</v>
      </c>
      <c r="E194" s="12">
        <f t="shared" si="19"/>
        <v>5.0003573772681165E-3</v>
      </c>
      <c r="F194" s="13">
        <v>2.4349818610009955E-2</v>
      </c>
      <c r="G194" s="13">
        <v>4.3594893385116018E-2</v>
      </c>
      <c r="H194" s="45">
        <f t="shared" si="18"/>
        <v>-0.86821613528152997</v>
      </c>
    </row>
    <row r="195" spans="1:8">
      <c r="A195" s="10">
        <v>42035</v>
      </c>
      <c r="B195" s="11" cm="1">
        <f t="array" ref="B195">INDEX(APT_DATA, ROW(B195)-13, 2*$A$12-1)</f>
        <v>1.1437264056260332E-2</v>
      </c>
      <c r="C195" s="11" cm="1">
        <f t="array" ref="C195">INDEX(APT_DATA, ROW(C195)-13, 2*$A$12)</f>
        <v>4.4501696033248495E-2</v>
      </c>
      <c r="D195" s="12">
        <f t="shared" si="19"/>
        <v>-1.3190880368929569E-2</v>
      </c>
      <c r="E195" s="12">
        <f t="shared" si="19"/>
        <v>3.198951870450939E-3</v>
      </c>
      <c r="F195" s="13">
        <v>2.4628144425189902E-2</v>
      </c>
      <c r="G195" s="13">
        <v>4.1302744162797556E-2</v>
      </c>
      <c r="H195" s="45">
        <f t="shared" si="18"/>
        <v>-0.93577191797261694</v>
      </c>
    </row>
    <row r="196" spans="1:8">
      <c r="A196" s="10">
        <v>42063</v>
      </c>
      <c r="B196" s="11" cm="1">
        <f t="array" ref="B196">INDEX(APT_DATA, ROW(B196)-13, 2*$A$12-1)</f>
        <v>1.2086218501258683E-2</v>
      </c>
      <c r="C196" s="11" cm="1">
        <f t="array" ref="C196">INDEX(APT_DATA, ROW(C196)-13, 2*$A$12)</f>
        <v>4.2619103938515535E-2</v>
      </c>
      <c r="D196" s="12">
        <f t="shared" si="19"/>
        <v>-1.3323333828852757E-2</v>
      </c>
      <c r="E196" s="12">
        <f t="shared" si="19"/>
        <v>3.5332565093344481E-3</v>
      </c>
      <c r="F196" s="13">
        <v>2.540955233011144E-2</v>
      </c>
      <c r="G196" s="13">
        <v>3.9085847429181086E-2</v>
      </c>
      <c r="H196" s="45">
        <f t="shared" si="18"/>
        <v>-0.9720739257870874</v>
      </c>
    </row>
    <row r="197" spans="1:8">
      <c r="A197" s="10">
        <v>42094</v>
      </c>
      <c r="B197" s="11" cm="1">
        <f t="array" ref="B197">INDEX(APT_DATA, ROW(B197)-13, 2*$A$12-1)</f>
        <v>1.4523559718403467E-2</v>
      </c>
      <c r="C197" s="11" cm="1">
        <f t="array" ref="C197">INDEX(APT_DATA, ROW(C197)-13, 2*$A$12)</f>
        <v>4.5989045295750097E-2</v>
      </c>
      <c r="D197" s="12">
        <f t="shared" si="19"/>
        <v>-1.1928990831979069E-2</v>
      </c>
      <c r="E197" s="12">
        <f t="shared" si="19"/>
        <v>7.1868075479331051E-3</v>
      </c>
      <c r="F197" s="13">
        <v>2.6452550550382536E-2</v>
      </c>
      <c r="G197" s="13">
        <v>3.8802237747816992E-2</v>
      </c>
      <c r="H197" s="45">
        <f t="shared" si="18"/>
        <v>-0.97489236907930288</v>
      </c>
    </row>
    <row r="198" spans="1:8">
      <c r="A198" s="10">
        <v>42124</v>
      </c>
      <c r="B198" s="11" cm="1">
        <f t="array" ref="B198">INDEX(APT_DATA, ROW(B198)-13, 2*$A$12-1)</f>
        <v>1.9267376465380126E-2</v>
      </c>
      <c r="C198" s="11" cm="1">
        <f t="array" ref="C198">INDEX(APT_DATA, ROW(C198)-13, 2*$A$12)</f>
        <v>5.3597257876168314E-2</v>
      </c>
      <c r="D198" s="12">
        <f t="shared" si="19"/>
        <v>-1.0374697336500205E-2</v>
      </c>
      <c r="E198" s="12">
        <f t="shared" si="19"/>
        <v>1.2178481596137436E-2</v>
      </c>
      <c r="F198" s="13">
        <v>2.9642073801880331E-2</v>
      </c>
      <c r="G198" s="13">
        <v>4.1418776280030878E-2</v>
      </c>
      <c r="H198" s="45">
        <f t="shared" si="18"/>
        <v>-0.91015582768690317</v>
      </c>
    </row>
    <row r="199" spans="1:8">
      <c r="A199" s="10">
        <v>42155</v>
      </c>
      <c r="B199" s="11" cm="1">
        <f t="array" ref="B199">INDEX(APT_DATA, ROW(B199)-13, 2*$A$12-1)</f>
        <v>2.3562500355631455E-2</v>
      </c>
      <c r="C199" s="11" cm="1">
        <f t="array" ref="C199">INDEX(APT_DATA, ROW(C199)-13, 2*$A$12)</f>
        <v>6.0157763363014594E-2</v>
      </c>
      <c r="D199" s="12">
        <f t="shared" si="19"/>
        <v>-1.0060536362748618E-2</v>
      </c>
      <c r="E199" s="12">
        <f t="shared" si="19"/>
        <v>1.5243637099920937E-2</v>
      </c>
      <c r="F199" s="13">
        <v>3.3623036718380073E-2</v>
      </c>
      <c r="G199" s="13">
        <v>4.4914126263093657E-2</v>
      </c>
      <c r="H199" s="45">
        <f t="shared" si="18"/>
        <v>-0.73907468550513744</v>
      </c>
    </row>
    <row r="200" spans="1:8">
      <c r="A200" s="10">
        <v>42185</v>
      </c>
      <c r="B200" s="11" cm="1">
        <f t="array" ref="B200">INDEX(APT_DATA, ROW(B200)-13, 2*$A$12-1)</f>
        <v>2.9643006654265447E-2</v>
      </c>
      <c r="C200" s="11" cm="1">
        <f t="array" ref="C200">INDEX(APT_DATA, ROW(C200)-13, 2*$A$12)</f>
        <v>6.8741993081282482E-2</v>
      </c>
      <c r="D200" s="12">
        <f t="shared" si="19"/>
        <v>-8.7656345304876204E-3</v>
      </c>
      <c r="E200" s="12">
        <f t="shared" si="19"/>
        <v>1.9337312850126853E-2</v>
      </c>
      <c r="F200" s="13">
        <v>3.8408641184753067E-2</v>
      </c>
      <c r="G200" s="13">
        <v>4.9404680231155629E-2</v>
      </c>
      <c r="H200" s="45">
        <f t="shared" si="18"/>
        <v>-0.34525045943914351</v>
      </c>
    </row>
    <row r="201" spans="1:8">
      <c r="A201" s="10">
        <v>42216</v>
      </c>
      <c r="B201" s="11" cm="1">
        <f t="array" ref="B201">INDEX(APT_DATA, ROW(B201)-13, 2*$A$12-1)</f>
        <v>3.4521867557282482E-2</v>
      </c>
      <c r="C201" s="11" cm="1">
        <f t="array" ref="C201">INDEX(APT_DATA, ROW(C201)-13, 2*$A$12)</f>
        <v>7.585367327229009E-2</v>
      </c>
      <c r="D201" s="12">
        <f t="shared" si="19"/>
        <v>-7.5595694955432613E-3</v>
      </c>
      <c r="E201" s="12">
        <f t="shared" si="19"/>
        <v>2.2827363521760846E-2</v>
      </c>
      <c r="F201" s="13">
        <v>4.2081437052825743E-2</v>
      </c>
      <c r="G201" s="13">
        <v>5.3026309750529244E-2</v>
      </c>
      <c r="H201" s="45">
        <f t="shared" si="18"/>
        <v>0.20472494936925384</v>
      </c>
    </row>
    <row r="202" spans="1:8">
      <c r="A202" s="10">
        <v>42247</v>
      </c>
      <c r="B202" s="11" cm="1">
        <f t="array" ref="B202">INDEX(APT_DATA, ROW(B202)-13, 2*$A$12-1)</f>
        <v>3.9905410402640396E-2</v>
      </c>
      <c r="C202" s="11" cm="1">
        <f t="array" ref="C202">INDEX(APT_DATA, ROW(C202)-13, 2*$A$12)</f>
        <v>8.1443141938470021E-2</v>
      </c>
      <c r="D202" s="12">
        <f t="shared" si="19"/>
        <v>-5.4477225344298219E-3</v>
      </c>
      <c r="E202" s="12">
        <f t="shared" si="19"/>
        <v>2.5683420691766878E-2</v>
      </c>
      <c r="F202" s="13">
        <v>4.5353132937070217E-2</v>
      </c>
      <c r="G202" s="13">
        <v>5.5759721246703142E-2</v>
      </c>
      <c r="H202" s="45">
        <f t="shared" si="18"/>
        <v>0.71024172488606041</v>
      </c>
    </row>
    <row r="203" spans="1:8">
      <c r="A203" s="10">
        <v>42277</v>
      </c>
      <c r="B203" s="11" cm="1">
        <f t="array" ref="B203">INDEX(APT_DATA, ROW(B203)-13, 2*$A$12-1)</f>
        <v>4.4285600491807964E-2</v>
      </c>
      <c r="C203" s="11" cm="1">
        <f t="array" ref="C203">INDEX(APT_DATA, ROW(C203)-13, 2*$A$12)</f>
        <v>8.7925026857214039E-2</v>
      </c>
      <c r="D203" s="12">
        <f t="shared" si="19"/>
        <v>-3.8103178593584808E-3</v>
      </c>
      <c r="E203" s="12">
        <f t="shared" si="19"/>
        <v>2.9307581144089712E-2</v>
      </c>
      <c r="F203" s="13">
        <v>4.8095918351166445E-2</v>
      </c>
      <c r="G203" s="13">
        <v>5.8617445713124328E-2</v>
      </c>
      <c r="H203" s="45">
        <f t="shared" si="18"/>
        <v>0.92979320389295639</v>
      </c>
    </row>
    <row r="204" spans="1:8">
      <c r="A204" s="10">
        <v>42308</v>
      </c>
      <c r="B204" s="11" cm="1">
        <f t="array" ref="B204">INDEX(APT_DATA, ROW(B204)-13, 2*$A$12-1)</f>
        <v>4.6393777372682576E-2</v>
      </c>
      <c r="C204" s="11" cm="1">
        <f t="array" ref="C204">INDEX(APT_DATA, ROW(C204)-13, 2*$A$12)</f>
        <v>8.9589167228471434E-2</v>
      </c>
      <c r="D204" s="12">
        <f t="shared" si="19"/>
        <v>-1.7148387122987163E-3</v>
      </c>
      <c r="E204" s="12">
        <f t="shared" si="19"/>
        <v>3.0611637068078235E-2</v>
      </c>
      <c r="F204" s="13">
        <v>4.8108616084981293E-2</v>
      </c>
      <c r="G204" s="13">
        <v>5.8977530160393199E-2</v>
      </c>
      <c r="H204" s="45">
        <f t="shared" si="18"/>
        <v>0.9813253209041628</v>
      </c>
    </row>
    <row r="205" spans="1:8">
      <c r="A205" s="10">
        <v>42338</v>
      </c>
      <c r="B205" s="11" cm="1">
        <f t="array" ref="B205">INDEX(APT_DATA, ROW(B205)-13, 2*$A$12-1)</f>
        <v>5.2437698853834647E-2</v>
      </c>
      <c r="C205" s="11" cm="1">
        <f t="array" ref="C205">INDEX(APT_DATA, ROW(C205)-13, 2*$A$12)</f>
        <v>9.4901286685216801E-2</v>
      </c>
      <c r="D205" s="12">
        <f t="shared" si="19"/>
        <v>1.6313720934335585E-3</v>
      </c>
      <c r="E205" s="12">
        <f t="shared" si="19"/>
        <v>3.3202005391187894E-2</v>
      </c>
      <c r="F205" s="13">
        <v>5.0806326760401088E-2</v>
      </c>
      <c r="G205" s="13">
        <v>6.1699281294028907E-2</v>
      </c>
      <c r="H205" s="45">
        <f t="shared" si="18"/>
        <v>0.99421155620853763</v>
      </c>
    </row>
    <row r="206" spans="1:8">
      <c r="A206" s="10">
        <v>42369</v>
      </c>
      <c r="B206" s="11" cm="1">
        <f t="array" ref="B206">INDEX(APT_DATA, ROW(B206)-13, 2*$A$12-1)</f>
        <v>5.5609059626285706E-2</v>
      </c>
      <c r="C206" s="11" cm="1">
        <f t="array" ref="C206">INDEX(APT_DATA, ROW(C206)-13, 2*$A$12)</f>
        <v>9.565769201991281E-2</v>
      </c>
      <c r="D206" s="12">
        <f t="shared" si="19"/>
        <v>5.0550652113581229E-3</v>
      </c>
      <c r="E206" s="12">
        <f t="shared" si="19"/>
        <v>3.4515156893805132E-2</v>
      </c>
      <c r="F206" s="13">
        <v>5.0553994414927583E-2</v>
      </c>
      <c r="G206" s="13">
        <v>6.1142535126107678E-2</v>
      </c>
      <c r="H206" s="45">
        <f t="shared" si="18"/>
        <v>0.99468504249380496</v>
      </c>
    </row>
    <row r="207" spans="1:8">
      <c r="A207" s="10">
        <v>42400</v>
      </c>
      <c r="B207" s="11" cm="1">
        <f t="array" ref="B207">INDEX(APT_DATA, ROW(B207)-13, 2*$A$12-1)</f>
        <v>5.591056728176147E-2</v>
      </c>
      <c r="C207" s="11" cm="1">
        <f t="array" ref="C207">INDEX(APT_DATA, ROW(C207)-13, 2*$A$12)</f>
        <v>9.5173936602396703E-2</v>
      </c>
      <c r="D207" s="12">
        <f t="shared" si="19"/>
        <v>6.1008105485036435E-3</v>
      </c>
      <c r="E207" s="12">
        <f t="shared" si="19"/>
        <v>3.4645450580494952E-2</v>
      </c>
      <c r="F207" s="13">
        <v>4.9809756733257826E-2</v>
      </c>
      <c r="G207" s="13">
        <v>6.0528486021901751E-2</v>
      </c>
      <c r="H207" s="45">
        <f t="shared" si="18"/>
        <v>0.99185518656301863</v>
      </c>
    </row>
    <row r="208" spans="1:8">
      <c r="A208" s="10">
        <v>42429</v>
      </c>
      <c r="B208" s="11" cm="1">
        <f t="array" ref="B208">INDEX(APT_DATA, ROW(B208)-13, 2*$A$12-1)</f>
        <v>5.5439180818334099E-2</v>
      </c>
      <c r="C208" s="11" cm="1">
        <f t="array" ref="C208">INDEX(APT_DATA, ROW(C208)-13, 2*$A$12)</f>
        <v>9.2037446277944301E-2</v>
      </c>
      <c r="D208" s="12">
        <f t="shared" si="19"/>
        <v>7.5592509215585135E-3</v>
      </c>
      <c r="E208" s="12">
        <f t="shared" si="19"/>
        <v>3.3326692981537898E-2</v>
      </c>
      <c r="F208" s="13">
        <v>4.7879929896775586E-2</v>
      </c>
      <c r="G208" s="13">
        <v>5.8710753296406404E-2</v>
      </c>
      <c r="H208" s="45">
        <f t="shared" si="18"/>
        <v>0.98622810575114428</v>
      </c>
    </row>
    <row r="209" spans="1:8">
      <c r="A209" s="10">
        <v>42460</v>
      </c>
      <c r="B209" s="11" cm="1">
        <f t="array" ref="B209">INDEX(APT_DATA, ROW(B209)-13, 2*$A$12-1)</f>
        <v>5.1194135677533614E-2</v>
      </c>
      <c r="C209" s="11" cm="1">
        <f t="array" ref="C209">INDEX(APT_DATA, ROW(C209)-13, 2*$A$12)</f>
        <v>8.4035535489902502E-2</v>
      </c>
      <c r="D209" s="12">
        <f t="shared" si="19"/>
        <v>7.8994085338730535E-3</v>
      </c>
      <c r="E209" s="12">
        <f t="shared" si="19"/>
        <v>3.0186020347612974E-2</v>
      </c>
      <c r="F209" s="13">
        <v>4.3294727143660561E-2</v>
      </c>
      <c r="G209" s="13">
        <v>5.3849515142289528E-2</v>
      </c>
      <c r="H209" s="45">
        <f t="shared" si="18"/>
        <v>0.97097737553449637</v>
      </c>
    </row>
    <row r="210" spans="1:8">
      <c r="A210" s="10">
        <v>42490</v>
      </c>
      <c r="B210" s="11" cm="1">
        <f t="array" ref="B210">INDEX(APT_DATA, ROW(B210)-13, 2*$A$12-1)</f>
        <v>4.6696673814392575E-2</v>
      </c>
      <c r="C210" s="11" cm="1">
        <f t="array" ref="C210">INDEX(APT_DATA, ROW(C210)-13, 2*$A$12)</f>
        <v>7.476049221000447E-2</v>
      </c>
      <c r="D210" s="12">
        <f t="shared" si="19"/>
        <v>8.9469217280937485E-3</v>
      </c>
      <c r="E210" s="12">
        <f t="shared" si="19"/>
        <v>2.6633276760131386E-2</v>
      </c>
      <c r="F210" s="13">
        <v>3.7749752086298827E-2</v>
      </c>
      <c r="G210" s="13">
        <v>4.8127215449873084E-2</v>
      </c>
      <c r="H210" s="45">
        <f t="shared" si="18"/>
        <v>0.91634350029884248</v>
      </c>
    </row>
    <row r="211" spans="1:8">
      <c r="A211" s="10">
        <v>42521</v>
      </c>
      <c r="B211" s="11" cm="1">
        <f t="array" ref="B211">INDEX(APT_DATA, ROW(B211)-13, 2*$A$12-1)</f>
        <v>4.5550546251291957E-2</v>
      </c>
      <c r="C211" s="11" cm="1">
        <f t="array" ref="C211">INDEX(APT_DATA, ROW(C211)-13, 2*$A$12)</f>
        <v>6.9857161095202125E-2</v>
      </c>
      <c r="D211" s="12">
        <f t="shared" si="19"/>
        <v>1.1731586072328826E-2</v>
      </c>
      <c r="E211" s="12">
        <f t="shared" si="19"/>
        <v>2.5128674154002217E-2</v>
      </c>
      <c r="F211" s="13">
        <v>3.3818960178963131E-2</v>
      </c>
      <c r="G211" s="13">
        <v>4.4728486941199908E-2</v>
      </c>
      <c r="H211" s="45">
        <f t="shared" si="18"/>
        <v>0.78333635024515347</v>
      </c>
    </row>
    <row r="212" spans="1:8">
      <c r="A212" s="10">
        <v>42551</v>
      </c>
      <c r="B212" s="11" cm="1">
        <f t="array" ref="B212">INDEX(APT_DATA, ROW(B212)-13, 2*$A$12-1)</f>
        <v>4.4553786603725998E-2</v>
      </c>
      <c r="C212" s="11" cm="1">
        <f t="array" ref="C212">INDEX(APT_DATA, ROW(C212)-13, 2*$A$12)</f>
        <v>6.3222107231340141E-2</v>
      </c>
      <c r="D212" s="12">
        <f t="shared" si="19"/>
        <v>1.5159234608352667E-2</v>
      </c>
      <c r="E212" s="12">
        <f t="shared" si="19"/>
        <v>2.386040986332727E-2</v>
      </c>
      <c r="F212" s="13">
        <v>2.939455199537333E-2</v>
      </c>
      <c r="G212" s="13">
        <v>3.9361697368012871E-2</v>
      </c>
      <c r="H212" s="45">
        <f t="shared" si="18"/>
        <v>0.64491300772585469</v>
      </c>
    </row>
    <row r="213" spans="1:8">
      <c r="A213" s="10">
        <v>42582</v>
      </c>
      <c r="B213" s="11" cm="1">
        <f t="array" ref="B213">INDEX(APT_DATA, ROW(B213)-13, 2*$A$12-1)</f>
        <v>4.5343818252935986E-2</v>
      </c>
      <c r="C213" s="11" cm="1">
        <f t="array" ref="C213">INDEX(APT_DATA, ROW(C213)-13, 2*$A$12)</f>
        <v>5.7566572675600058E-2</v>
      </c>
      <c r="D213" s="12">
        <f t="shared" si="19"/>
        <v>1.9086037707638948E-2</v>
      </c>
      <c r="E213" s="12">
        <f t="shared" si="19"/>
        <v>2.252242479742339E-2</v>
      </c>
      <c r="F213" s="13">
        <v>2.6257780545297038E-2</v>
      </c>
      <c r="G213" s="13">
        <v>3.5044147878176668E-2</v>
      </c>
      <c r="H213" s="45">
        <f t="shared" si="18"/>
        <v>0.63576533395717694</v>
      </c>
    </row>
    <row r="214" spans="1:8">
      <c r="A214" s="10">
        <v>42613</v>
      </c>
      <c r="B214" s="11" cm="1">
        <f t="array" ref="B214">INDEX(APT_DATA, ROW(B214)-13, 2*$A$12-1)</f>
        <v>4.5443992466435823E-2</v>
      </c>
      <c r="C214" s="11" cm="1">
        <f t="array" ref="C214">INDEX(APT_DATA, ROW(C214)-13, 2*$A$12)</f>
        <v>5.149879839411442E-2</v>
      </c>
      <c r="D214" s="12">
        <f t="shared" si="19"/>
        <v>2.2381837643212332E-2</v>
      </c>
      <c r="E214" s="12">
        <f t="shared" si="19"/>
        <v>2.034955950801498E-2</v>
      </c>
      <c r="F214" s="13">
        <v>2.3062154823223491E-2</v>
      </c>
      <c r="G214" s="13">
        <v>3.114923888609944E-2</v>
      </c>
      <c r="H214" s="45">
        <f t="shared" si="18"/>
        <v>0.72401079255819634</v>
      </c>
    </row>
    <row r="215" spans="1:8">
      <c r="A215" s="10">
        <v>42643</v>
      </c>
      <c r="B215" s="11" cm="1">
        <f t="array" ref="B215">INDEX(APT_DATA, ROW(B215)-13, 2*$A$12-1)</f>
        <v>4.2363071863250612E-2</v>
      </c>
      <c r="C215" s="11" cm="1">
        <f t="array" ref="C215">INDEX(APT_DATA, ROW(C215)-13, 2*$A$12)</f>
        <v>4.3380966693138401E-2</v>
      </c>
      <c r="D215" s="12">
        <f t="shared" si="19"/>
        <v>2.3678954737278435E-2</v>
      </c>
      <c r="E215" s="12">
        <f t="shared" si="19"/>
        <v>1.7845263162150626E-2</v>
      </c>
      <c r="F215" s="13">
        <v>1.8684117125972177E-2</v>
      </c>
      <c r="G215" s="13">
        <v>2.5535703530987774E-2</v>
      </c>
      <c r="H215" s="45">
        <f t="shared" si="18"/>
        <v>0.86178813097557994</v>
      </c>
    </row>
    <row r="216" spans="1:8">
      <c r="A216" s="10">
        <v>42674</v>
      </c>
      <c r="B216" s="11" cm="1">
        <f t="array" ref="B216">INDEX(APT_DATA, ROW(B216)-13, 2*$A$12-1)</f>
        <v>4.4676708161822676E-2</v>
      </c>
      <c r="C216" s="11" cm="1">
        <f t="array" ref="C216">INDEX(APT_DATA, ROW(C216)-13, 2*$A$12)</f>
        <v>4.0573543434495152E-2</v>
      </c>
      <c r="D216" s="12">
        <f t="shared" si="19"/>
        <v>2.669640647870164E-2</v>
      </c>
      <c r="E216" s="12">
        <f t="shared" si="19"/>
        <v>1.708988538361611E-2</v>
      </c>
      <c r="F216" s="13">
        <v>1.7980301683121036E-2</v>
      </c>
      <c r="G216" s="13">
        <v>2.3483658050879042E-2</v>
      </c>
      <c r="H216" s="45">
        <f t="shared" si="18"/>
        <v>0.9178836140558756</v>
      </c>
    </row>
    <row r="217" spans="1:8">
      <c r="A217" s="10">
        <v>42704</v>
      </c>
      <c r="B217" s="11" cm="1">
        <f t="array" ref="B217">INDEX(APT_DATA, ROW(B217)-13, 2*$A$12-1)</f>
        <v>4.4477533378650236E-2</v>
      </c>
      <c r="C217" s="11" cm="1">
        <f t="array" ref="C217">INDEX(APT_DATA, ROW(C217)-13, 2*$A$12)</f>
        <v>3.4645781658911634E-2</v>
      </c>
      <c r="D217" s="12">
        <f t="shared" si="19"/>
        <v>2.8305627837888814E-2</v>
      </c>
      <c r="E217" s="12">
        <f t="shared" si="19"/>
        <v>1.4646298298372384E-2</v>
      </c>
      <c r="F217" s="13">
        <v>1.6171905540761422E-2</v>
      </c>
      <c r="G217" s="13">
        <v>1.999948336053925E-2</v>
      </c>
      <c r="H217" s="45">
        <f t="shared" si="18"/>
        <v>0.89801771938823138</v>
      </c>
    </row>
    <row r="218" spans="1:8">
      <c r="A218" s="10">
        <v>42735</v>
      </c>
      <c r="B218" s="11" cm="1">
        <f t="array" ref="B218">INDEX(APT_DATA, ROW(B218)-13, 2*$A$12-1)</f>
        <v>4.2207618210980291E-2</v>
      </c>
      <c r="C218" s="11" cm="1">
        <f t="array" ref="C218">INDEX(APT_DATA, ROW(C218)-13, 2*$A$12)</f>
        <v>3.0939594786050018E-2</v>
      </c>
      <c r="D218" s="12">
        <f t="shared" si="19"/>
        <v>2.722697828263021E-2</v>
      </c>
      <c r="E218" s="12">
        <f t="shared" si="19"/>
        <v>1.3231962533970298E-2</v>
      </c>
      <c r="F218" s="13">
        <v>1.4980639928350081E-2</v>
      </c>
      <c r="G218" s="13">
        <v>1.7707632252079719E-2</v>
      </c>
      <c r="H218" s="45">
        <f t="shared" ref="H218:H281" si="20">CORREL(C207:C218,B207:B218)</f>
        <v>0.88655634027063535</v>
      </c>
    </row>
    <row r="219" spans="1:8">
      <c r="A219" s="10">
        <v>42766</v>
      </c>
      <c r="B219" s="11" cm="1">
        <f t="array" ref="B219">INDEX(APT_DATA, ROW(B219)-13, 2*$A$12-1)</f>
        <v>4.1322480162279129E-2</v>
      </c>
      <c r="C219" s="11" cm="1">
        <f t="array" ref="C219">INDEX(APT_DATA, ROW(C219)-13, 2*$A$12)</f>
        <v>2.7810001411449514E-2</v>
      </c>
      <c r="D219" s="12">
        <f t="shared" si="19"/>
        <v>2.6959069437424654E-2</v>
      </c>
      <c r="E219" s="12">
        <f t="shared" si="19"/>
        <v>1.1896525864710572E-2</v>
      </c>
      <c r="F219" s="13">
        <v>1.4363410724854475E-2</v>
      </c>
      <c r="G219" s="13">
        <v>1.5913475546738942E-2</v>
      </c>
      <c r="H219" s="45">
        <f t="shared" si="20"/>
        <v>0.8728284459935709</v>
      </c>
    </row>
    <row r="220" spans="1:8">
      <c r="A220" s="10">
        <v>42794</v>
      </c>
      <c r="B220" s="11" cm="1">
        <f t="array" ref="B220">INDEX(APT_DATA, ROW(B220)-13, 2*$A$12-1)</f>
        <v>4.0188724164986533E-2</v>
      </c>
      <c r="C220" s="11" cm="1">
        <f t="array" ref="C220">INDEX(APT_DATA, ROW(C220)-13, 2*$A$12)</f>
        <v>2.467241127691322E-2</v>
      </c>
      <c r="D220" s="12">
        <f t="shared" si="19"/>
        <v>2.6604728810856182E-2</v>
      </c>
      <c r="E220" s="12">
        <f t="shared" si="19"/>
        <v>1.0631125011500542E-2</v>
      </c>
      <c r="F220" s="13">
        <v>1.3583995354130352E-2</v>
      </c>
      <c r="G220" s="13">
        <v>1.4041286265412678E-2</v>
      </c>
      <c r="H220" s="45">
        <f t="shared" si="20"/>
        <v>0.87990035041149661</v>
      </c>
    </row>
    <row r="221" spans="1:8">
      <c r="A221" s="10">
        <v>42825</v>
      </c>
      <c r="B221" s="11" cm="1">
        <f t="array" ref="B221">INDEX(APT_DATA, ROW(B221)-13, 2*$A$12-1)</f>
        <v>4.0490799479849571E-2</v>
      </c>
      <c r="C221" s="11" cm="1">
        <f t="array" ref="C221">INDEX(APT_DATA, ROW(C221)-13, 2*$A$12)</f>
        <v>2.2195431965272405E-2</v>
      </c>
      <c r="D221" s="12">
        <f t="shared" si="19"/>
        <v>2.6871561115642706E-2</v>
      </c>
      <c r="E221" s="12">
        <f t="shared" si="19"/>
        <v>9.7252780098315839E-3</v>
      </c>
      <c r="F221" s="13">
        <v>1.3619238364206865E-2</v>
      </c>
      <c r="G221" s="13">
        <v>1.2470153955440821E-2</v>
      </c>
      <c r="H221" s="45">
        <f t="shared" si="20"/>
        <v>0.87178911186164432</v>
      </c>
    </row>
    <row r="222" spans="1:8">
      <c r="A222" s="10">
        <v>42855</v>
      </c>
      <c r="B222" s="11" cm="1">
        <f t="array" ref="B222">INDEX(APT_DATA, ROW(B222)-13, 2*$A$12-1)</f>
        <v>4.0689503256388759E-2</v>
      </c>
      <c r="C222" s="11" cm="1">
        <f t="array" ref="C222">INDEX(APT_DATA, ROW(C222)-13, 2*$A$12)</f>
        <v>2.0617119412199569E-2</v>
      </c>
      <c r="D222" s="12">
        <f t="shared" si="19"/>
        <v>2.7036719718631641E-2</v>
      </c>
      <c r="E222" s="12">
        <f t="shared" si="19"/>
        <v>9.317594613807767E-3</v>
      </c>
      <c r="F222" s="13">
        <v>1.3652783537757118E-2</v>
      </c>
      <c r="G222" s="13">
        <v>1.1299524798391802E-2</v>
      </c>
      <c r="H222" s="45">
        <f t="shared" si="20"/>
        <v>0.85937855515930772</v>
      </c>
    </row>
    <row r="223" spans="1:8">
      <c r="A223" s="10">
        <v>42886</v>
      </c>
      <c r="B223" s="11" cm="1">
        <f t="array" ref="B223">INDEX(APT_DATA, ROW(B223)-13, 2*$A$12-1)</f>
        <v>4.0072750441596527E-2</v>
      </c>
      <c r="C223" s="11" cm="1">
        <f t="array" ref="C223">INDEX(APT_DATA, ROW(C223)-13, 2*$A$12)</f>
        <v>1.9168465127090917E-2</v>
      </c>
      <c r="D223" s="12">
        <f t="shared" si="19"/>
        <v>2.6640220317825758E-2</v>
      </c>
      <c r="E223" s="12">
        <f t="shared" si="19"/>
        <v>8.9412241135873316E-3</v>
      </c>
      <c r="F223" s="13">
        <v>1.3432530123770769E-2</v>
      </c>
      <c r="G223" s="13">
        <v>1.0227241013503585E-2</v>
      </c>
      <c r="H223" s="45">
        <f t="shared" si="20"/>
        <v>0.86826674332610232</v>
      </c>
    </row>
    <row r="224" spans="1:8">
      <c r="A224" s="10">
        <v>42916</v>
      </c>
      <c r="B224" s="11" cm="1">
        <f t="array" ref="B224">INDEX(APT_DATA, ROW(B224)-13, 2*$A$12-1)</f>
        <v>4.4778481733211972E-2</v>
      </c>
      <c r="C224" s="11" cm="1">
        <f t="array" ref="C224">INDEX(APT_DATA, ROW(C224)-13, 2*$A$12)</f>
        <v>1.9631106851270452E-2</v>
      </c>
      <c r="D224" s="12">
        <f t="shared" si="19"/>
        <v>2.9994810322569565E-2</v>
      </c>
      <c r="E224" s="12">
        <f t="shared" si="19"/>
        <v>9.758410365799719E-3</v>
      </c>
      <c r="F224" s="13">
        <v>1.4783671410642407E-2</v>
      </c>
      <c r="G224" s="13">
        <v>9.8726964854707333E-3</v>
      </c>
      <c r="H224" s="45">
        <f t="shared" si="20"/>
        <v>0.70891874805139687</v>
      </c>
    </row>
    <row r="225" spans="1:8">
      <c r="A225" s="10">
        <v>42947</v>
      </c>
      <c r="B225" s="11" cm="1">
        <f t="array" ref="B225">INDEX(APT_DATA, ROW(B225)-13, 2*$A$12-1)</f>
        <v>4.8055044420045379E-2</v>
      </c>
      <c r="C225" s="11" cm="1">
        <f t="array" ref="C225">INDEX(APT_DATA, ROW(C225)-13, 2*$A$12)</f>
        <v>2.0782124136571323E-2</v>
      </c>
      <c r="D225" s="12">
        <f t="shared" si="19"/>
        <v>3.2046516717421758E-2</v>
      </c>
      <c r="E225" s="12">
        <f t="shared" si="19"/>
        <v>1.1291148522391659E-2</v>
      </c>
      <c r="F225" s="13">
        <v>1.6008527702623621E-2</v>
      </c>
      <c r="G225" s="13">
        <v>9.4909756141796642E-3</v>
      </c>
      <c r="H225" s="45">
        <f t="shared" si="20"/>
        <v>0.31250556077188485</v>
      </c>
    </row>
    <row r="226" spans="1:8">
      <c r="A226" s="10">
        <v>42978</v>
      </c>
      <c r="B226" s="11" cm="1">
        <f t="array" ref="B226">INDEX(APT_DATA, ROW(B226)-13, 2*$A$12-1)</f>
        <v>5.3165918587768424E-2</v>
      </c>
      <c r="C226" s="11" cm="1">
        <f t="array" ref="C226">INDEX(APT_DATA, ROW(C226)-13, 2*$A$12)</f>
        <v>2.2669811185938027E-2</v>
      </c>
      <c r="D226" s="12">
        <f t="shared" si="19"/>
        <v>3.5700071121420818E-2</v>
      </c>
      <c r="E226" s="12">
        <f t="shared" si="19"/>
        <v>1.3573476929752415E-2</v>
      </c>
      <c r="F226" s="13">
        <v>1.7465847466347606E-2</v>
      </c>
      <c r="G226" s="13">
        <v>9.096334256185612E-3</v>
      </c>
      <c r="H226" s="45">
        <f t="shared" si="20"/>
        <v>-4.1529491406271095E-2</v>
      </c>
    </row>
    <row r="227" spans="1:8">
      <c r="A227" s="10">
        <v>43008</v>
      </c>
      <c r="B227" s="11" cm="1">
        <f t="array" ref="B227">INDEX(APT_DATA, ROW(B227)-13, 2*$A$12-1)</f>
        <v>5.0164744919358739E-2</v>
      </c>
      <c r="C227" s="11" cm="1">
        <f t="array" ref="C227">INDEX(APT_DATA, ROW(C227)-13, 2*$A$12)</f>
        <v>2.2400214681343344E-2</v>
      </c>
      <c r="D227" s="12">
        <f t="shared" si="19"/>
        <v>3.3667750613282088E-2</v>
      </c>
      <c r="E227" s="12">
        <f t="shared" si="19"/>
        <v>1.4178285953073244E-2</v>
      </c>
      <c r="F227" s="13">
        <v>1.6496994306076651E-2</v>
      </c>
      <c r="G227" s="13">
        <v>8.2219287282701004E-3</v>
      </c>
      <c r="H227" s="45">
        <f t="shared" si="20"/>
        <v>-4.5271076970338067E-2</v>
      </c>
    </row>
    <row r="228" spans="1:8">
      <c r="A228" s="10">
        <v>43039</v>
      </c>
      <c r="B228" s="11" cm="1">
        <f t="array" ref="B228">INDEX(APT_DATA, ROW(B228)-13, 2*$A$12-1)</f>
        <v>4.7335796276574138E-2</v>
      </c>
      <c r="C228" s="11" cm="1">
        <f t="array" ref="C228">INDEX(APT_DATA, ROW(C228)-13, 2*$A$12)</f>
        <v>2.107310631550785E-2</v>
      </c>
      <c r="D228" s="12">
        <f t="shared" ref="D228:E291" si="21">B228-F228</f>
        <v>3.2762092110098839E-2</v>
      </c>
      <c r="E228" s="12">
        <f t="shared" si="21"/>
        <v>1.4625656847267132E-2</v>
      </c>
      <c r="F228" s="13">
        <v>1.4573704166475299E-2</v>
      </c>
      <c r="G228" s="13">
        <v>6.447449468240718E-3</v>
      </c>
      <c r="H228" s="45">
        <f t="shared" si="20"/>
        <v>-0.13420459562777715</v>
      </c>
    </row>
    <row r="229" spans="1:8">
      <c r="A229" s="10">
        <v>43069</v>
      </c>
      <c r="B229" s="11" cm="1">
        <f t="array" ref="B229">INDEX(APT_DATA, ROW(B229)-13, 2*$A$12-1)</f>
        <v>4.6914322713546674E-2</v>
      </c>
      <c r="C229" s="11" cm="1">
        <f t="array" ref="C229">INDEX(APT_DATA, ROW(C229)-13, 2*$A$12)</f>
        <v>2.0383765308142232E-2</v>
      </c>
      <c r="D229" s="12">
        <f t="shared" si="21"/>
        <v>3.4221778224378996E-2</v>
      </c>
      <c r="E229" s="12">
        <f t="shared" si="21"/>
        <v>1.6482220085749066E-2</v>
      </c>
      <c r="F229" s="13">
        <v>1.2692544489167679E-2</v>
      </c>
      <c r="G229" s="13">
        <v>3.9015452223931657E-3</v>
      </c>
      <c r="H229" s="45">
        <f t="shared" si="20"/>
        <v>-0.21991467148925381</v>
      </c>
    </row>
    <row r="230" spans="1:8">
      <c r="A230" s="10">
        <v>43100</v>
      </c>
      <c r="B230" s="11" cm="1">
        <f t="array" ref="B230">INDEX(APT_DATA, ROW(B230)-13, 2*$A$12-1)</f>
        <v>5.2788435622798113E-2</v>
      </c>
      <c r="C230" s="11" cm="1">
        <f t="array" ref="C230">INDEX(APT_DATA, ROW(C230)-13, 2*$A$12)</f>
        <v>2.0802383258769819E-2</v>
      </c>
      <c r="D230" s="12">
        <f t="shared" si="21"/>
        <v>3.9707695815803357E-2</v>
      </c>
      <c r="E230" s="12">
        <f t="shared" si="21"/>
        <v>1.7952527455653122E-2</v>
      </c>
      <c r="F230" s="13">
        <v>1.3080739806994757E-2</v>
      </c>
      <c r="G230" s="13">
        <v>2.8498558031166965E-3</v>
      </c>
      <c r="H230" s="45">
        <f t="shared" si="20"/>
        <v>-0.18810290604200036</v>
      </c>
    </row>
    <row r="231" spans="1:8">
      <c r="A231" s="10">
        <v>43131</v>
      </c>
      <c r="B231" s="11" cm="1">
        <f t="array" ref="B231">INDEX(APT_DATA, ROW(B231)-13, 2*$A$12-1)</f>
        <v>6.4314894404340794E-2</v>
      </c>
      <c r="C231" s="11" cm="1">
        <f t="array" ref="C231">INDEX(APT_DATA, ROW(C231)-13, 2*$A$12)</f>
        <v>2.2061813718980972E-2</v>
      </c>
      <c r="D231" s="12">
        <f t="shared" si="21"/>
        <v>4.9331912046451487E-2</v>
      </c>
      <c r="E231" s="12">
        <f t="shared" si="21"/>
        <v>1.9813320158601488E-2</v>
      </c>
      <c r="F231" s="13">
        <v>1.4982982357889307E-2</v>
      </c>
      <c r="G231" s="13">
        <v>2.2484935603794831E-3</v>
      </c>
      <c r="H231" s="45">
        <f t="shared" si="20"/>
        <v>0.12931539916741361</v>
      </c>
    </row>
    <row r="232" spans="1:8">
      <c r="A232" s="10">
        <v>43159</v>
      </c>
      <c r="B232" s="11" cm="1">
        <f t="array" ref="B232">INDEX(APT_DATA, ROW(B232)-13, 2*$A$12-1)</f>
        <v>7.4394842679015749E-2</v>
      </c>
      <c r="C232" s="11" cm="1">
        <f t="array" ref="C232">INDEX(APT_DATA, ROW(C232)-13, 2*$A$12)</f>
        <v>2.3008705492231663E-2</v>
      </c>
      <c r="D232" s="12">
        <f t="shared" si="21"/>
        <v>5.73823901277144E-2</v>
      </c>
      <c r="E232" s="12">
        <f t="shared" si="21"/>
        <v>2.1234234801980945E-2</v>
      </c>
      <c r="F232" s="13">
        <v>1.7012452551301349E-2</v>
      </c>
      <c r="G232" s="13">
        <v>1.7744706902507179E-3</v>
      </c>
      <c r="H232" s="45">
        <f t="shared" si="20"/>
        <v>0.64147785917553535</v>
      </c>
    </row>
    <row r="233" spans="1:8">
      <c r="A233" s="10">
        <v>43190</v>
      </c>
      <c r="B233" s="11" cm="1">
        <f t="array" ref="B233">INDEX(APT_DATA, ROW(B233)-13, 2*$A$12-1)</f>
        <v>8.6782718915248802E-2</v>
      </c>
      <c r="C233" s="11" cm="1">
        <f t="array" ref="C233">INDEX(APT_DATA, ROW(C233)-13, 2*$A$12)</f>
        <v>2.3777593396102414E-2</v>
      </c>
      <c r="D233" s="12">
        <f t="shared" si="21"/>
        <v>6.7172821597650811E-2</v>
      </c>
      <c r="E233" s="12">
        <f t="shared" si="21"/>
        <v>2.2520256970511632E-2</v>
      </c>
      <c r="F233" s="13">
        <v>1.9609897317597991E-2</v>
      </c>
      <c r="G233" s="13">
        <v>1.2573364255907826E-3</v>
      </c>
      <c r="H233" s="45">
        <f t="shared" si="20"/>
        <v>0.84021288116080339</v>
      </c>
    </row>
    <row r="234" spans="1:8">
      <c r="A234" s="10">
        <v>43220</v>
      </c>
      <c r="B234" s="11" cm="1">
        <f t="array" ref="B234">INDEX(APT_DATA, ROW(B234)-13, 2*$A$12-1)</f>
        <v>9.4100943191664399E-2</v>
      </c>
      <c r="C234" s="11" cm="1">
        <f t="array" ref="C234">INDEX(APT_DATA, ROW(C234)-13, 2*$A$12)</f>
        <v>2.2925548077118663E-2</v>
      </c>
      <c r="D234" s="12">
        <f t="shared" si="21"/>
        <v>7.3449992330540503E-2</v>
      </c>
      <c r="E234" s="12">
        <f t="shared" si="21"/>
        <v>2.2604869333130662E-2</v>
      </c>
      <c r="F234" s="13">
        <v>2.0650950861123896E-2</v>
      </c>
      <c r="G234" s="13">
        <v>3.20678743988001E-4</v>
      </c>
      <c r="H234" s="45">
        <f t="shared" si="20"/>
        <v>0.8066011001692257</v>
      </c>
    </row>
    <row r="235" spans="1:8">
      <c r="A235" s="10">
        <v>43251</v>
      </c>
      <c r="B235" s="11" cm="1">
        <f t="array" ref="B235">INDEX(APT_DATA, ROW(B235)-13, 2*$A$12-1)</f>
        <v>9.6048712287466698E-2</v>
      </c>
      <c r="C235" s="11" cm="1">
        <f t="array" ref="C235">INDEX(APT_DATA, ROW(C235)-13, 2*$A$12)</f>
        <v>2.1077923315631519E-2</v>
      </c>
      <c r="D235" s="12">
        <f t="shared" si="21"/>
        <v>7.5357232773112237E-2</v>
      </c>
      <c r="E235" s="12">
        <f t="shared" si="21"/>
        <v>2.2166618237478675E-2</v>
      </c>
      <c r="F235" s="13">
        <v>2.0691479514354461E-2</v>
      </c>
      <c r="G235" s="13">
        <v>-1.0886949218471553E-3</v>
      </c>
      <c r="H235" s="45">
        <f t="shared" si="20"/>
        <v>0.57383571341457584</v>
      </c>
    </row>
    <row r="236" spans="1:8">
      <c r="A236" s="10">
        <v>43281</v>
      </c>
      <c r="B236" s="11" cm="1">
        <f t="array" ref="B236">INDEX(APT_DATA, ROW(B236)-13, 2*$A$12-1)</f>
        <v>9.1006011511692853E-2</v>
      </c>
      <c r="C236" s="11" cm="1">
        <f t="array" ref="C236">INDEX(APT_DATA, ROW(C236)-13, 2*$A$12)</f>
        <v>1.7487207846953678E-2</v>
      </c>
      <c r="D236" s="12">
        <f t="shared" si="21"/>
        <v>7.2020327475167401E-2</v>
      </c>
      <c r="E236" s="12">
        <f t="shared" si="21"/>
        <v>2.0284239157358441E-2</v>
      </c>
      <c r="F236" s="13">
        <v>1.8985684036525452E-2</v>
      </c>
      <c r="G236" s="13">
        <v>-2.7970313104047628E-3</v>
      </c>
      <c r="H236" s="45">
        <f t="shared" si="20"/>
        <v>2.086903445661346E-2</v>
      </c>
    </row>
    <row r="237" spans="1:8">
      <c r="A237" s="10">
        <v>43312</v>
      </c>
      <c r="B237" s="11" cm="1">
        <f t="array" ref="B237">INDEX(APT_DATA, ROW(B237)-13, 2*$A$12-1)</f>
        <v>8.7432270841414583E-2</v>
      </c>
      <c r="C237" s="11" cm="1">
        <f t="array" ref="C237">INDEX(APT_DATA, ROW(C237)-13, 2*$A$12)</f>
        <v>1.4245437255353322E-2</v>
      </c>
      <c r="D237" s="12">
        <f t="shared" si="21"/>
        <v>7.0887910284934907E-2</v>
      </c>
      <c r="E237" s="12">
        <f t="shared" si="21"/>
        <v>1.904621427892772E-2</v>
      </c>
      <c r="F237" s="13">
        <v>1.6544360556479676E-2</v>
      </c>
      <c r="G237" s="13">
        <v>-4.8007770235743985E-3</v>
      </c>
      <c r="H237" s="45">
        <f t="shared" si="20"/>
        <v>-0.2266627285370236</v>
      </c>
    </row>
    <row r="238" spans="1:8">
      <c r="A238" s="10">
        <v>43343</v>
      </c>
      <c r="B238" s="11" cm="1">
        <f t="array" ref="B238">INDEX(APT_DATA, ROW(B238)-13, 2*$A$12-1)</f>
        <v>8.8693091840770677E-2</v>
      </c>
      <c r="C238" s="11" cm="1">
        <f t="array" ref="C238">INDEX(APT_DATA, ROW(C238)-13, 2*$A$12)</f>
        <v>1.2437963637625282E-2</v>
      </c>
      <c r="D238" s="12">
        <f t="shared" si="21"/>
        <v>7.2697628187985419E-2</v>
      </c>
      <c r="E238" s="12">
        <f t="shared" si="21"/>
        <v>1.8191323096806711E-2</v>
      </c>
      <c r="F238" s="13">
        <v>1.5995463652785258E-2</v>
      </c>
      <c r="G238" s="13">
        <v>-5.7533594591814285E-3</v>
      </c>
      <c r="H238" s="45">
        <f t="shared" si="20"/>
        <v>-0.29682531534475515</v>
      </c>
    </row>
    <row r="239" spans="1:8">
      <c r="A239" s="10">
        <v>43373</v>
      </c>
      <c r="B239" s="11" cm="1">
        <f t="array" ref="B239">INDEX(APT_DATA, ROW(B239)-13, 2*$A$12-1)</f>
        <v>0.12875768442388047</v>
      </c>
      <c r="C239" s="11" cm="1">
        <f t="array" ref="C239">INDEX(APT_DATA, ROW(C239)-13, 2*$A$12)</f>
        <v>1.6812884081194968E-2</v>
      </c>
      <c r="D239" s="12">
        <f t="shared" si="21"/>
        <v>0.10231076297926389</v>
      </c>
      <c r="E239" s="12">
        <f t="shared" si="21"/>
        <v>2.1961343616281326E-2</v>
      </c>
      <c r="F239" s="13">
        <v>2.6446921444616578E-2</v>
      </c>
      <c r="G239" s="13">
        <v>-5.1484595350863582E-3</v>
      </c>
      <c r="H239" s="45">
        <f t="shared" si="20"/>
        <v>-0.34176443407097823</v>
      </c>
    </row>
    <row r="240" spans="1:8">
      <c r="A240" s="10">
        <v>43404</v>
      </c>
      <c r="B240" s="11" cm="1">
        <f t="array" ref="B240">INDEX(APT_DATA, ROW(B240)-13, 2*$A$12-1)</f>
        <v>0.14440323466544291</v>
      </c>
      <c r="C240" s="11" cm="1">
        <f t="array" ref="C240">INDEX(APT_DATA, ROW(C240)-13, 2*$A$12)</f>
        <v>1.9776936912647702E-2</v>
      </c>
      <c r="D240" s="12">
        <f t="shared" si="21"/>
        <v>0.11268396896215327</v>
      </c>
      <c r="E240" s="12">
        <f t="shared" si="21"/>
        <v>2.4605084936750066E-2</v>
      </c>
      <c r="F240" s="13">
        <v>3.1719265703289645E-2</v>
      </c>
      <c r="G240" s="13">
        <v>-4.8281480241023633E-3</v>
      </c>
      <c r="H240" s="45">
        <f t="shared" si="20"/>
        <v>-0.23796447236555379</v>
      </c>
    </row>
    <row r="241" spans="1:8">
      <c r="A241" s="10">
        <v>43434</v>
      </c>
      <c r="B241" s="11" cm="1">
        <f t="array" ref="B241">INDEX(APT_DATA, ROW(B241)-13, 2*$A$12-1)</f>
        <v>0.14184823036296135</v>
      </c>
      <c r="C241" s="11" cm="1">
        <f t="array" ref="C241">INDEX(APT_DATA, ROW(C241)-13, 2*$A$12)</f>
        <v>1.8902636762615277E-2</v>
      </c>
      <c r="D241" s="12">
        <f t="shared" si="21"/>
        <v>0.11040242267825295</v>
      </c>
      <c r="E241" s="12">
        <f t="shared" si="21"/>
        <v>2.3750642457604942E-2</v>
      </c>
      <c r="F241" s="13">
        <v>3.1445807684708393E-2</v>
      </c>
      <c r="G241" s="13">
        <v>-4.8480056949896655E-3</v>
      </c>
      <c r="H241" s="45">
        <f t="shared" si="20"/>
        <v>-0.22376542201447214</v>
      </c>
    </row>
    <row r="242" spans="1:8">
      <c r="A242" s="10">
        <v>43465</v>
      </c>
      <c r="B242" s="11" cm="1">
        <f t="array" ref="B242">INDEX(APT_DATA, ROW(B242)-13, 2*$A$12-1)</f>
        <v>0.13558418462223165</v>
      </c>
      <c r="C242" s="11" cm="1">
        <f t="array" ref="C242">INDEX(APT_DATA, ROW(C242)-13, 2*$A$12)</f>
        <v>1.6185737366501529E-2</v>
      </c>
      <c r="D242" s="12">
        <f t="shared" si="21"/>
        <v>0.1053915289561187</v>
      </c>
      <c r="E242" s="12">
        <f t="shared" si="21"/>
        <v>2.1802923782981654E-2</v>
      </c>
      <c r="F242" s="13">
        <v>3.0192655666112955E-2</v>
      </c>
      <c r="G242" s="13">
        <v>-5.6171864164801244E-3</v>
      </c>
      <c r="H242" s="45">
        <f t="shared" si="20"/>
        <v>-0.26454397979628813</v>
      </c>
    </row>
    <row r="243" spans="1:8">
      <c r="A243" s="10">
        <v>43496</v>
      </c>
      <c r="B243" s="11" cm="1">
        <f t="array" ref="B243">INDEX(APT_DATA, ROW(B243)-13, 2*$A$12-1)</f>
        <v>0.1228162851597121</v>
      </c>
      <c r="C243" s="11" cm="1">
        <f t="array" ref="C243">INDEX(APT_DATA, ROW(C243)-13, 2*$A$12)</f>
        <v>1.3306916954222148E-2</v>
      </c>
      <c r="D243" s="12">
        <f t="shared" si="21"/>
        <v>9.505402756543968E-2</v>
      </c>
      <c r="E243" s="12">
        <f t="shared" si="21"/>
        <v>1.9339449007103826E-2</v>
      </c>
      <c r="F243" s="13">
        <v>2.7762257594272421E-2</v>
      </c>
      <c r="G243" s="13">
        <v>-6.0325320528816784E-3</v>
      </c>
      <c r="H243" s="45">
        <f t="shared" si="20"/>
        <v>-0.23370698794804556</v>
      </c>
    </row>
    <row r="244" spans="1:8">
      <c r="A244" s="10">
        <v>43524</v>
      </c>
      <c r="B244" s="11" cm="1">
        <f t="array" ref="B244">INDEX(APT_DATA, ROW(B244)-13, 2*$A$12-1)</f>
        <v>0.11083395602944601</v>
      </c>
      <c r="C244" s="11" cm="1">
        <f t="array" ref="C244">INDEX(APT_DATA, ROW(C244)-13, 2*$A$12)</f>
        <v>8.641551292551064E-3</v>
      </c>
      <c r="D244" s="12">
        <f t="shared" si="21"/>
        <v>8.6336495510934919E-2</v>
      </c>
      <c r="E244" s="12">
        <f t="shared" si="21"/>
        <v>1.6872374387747135E-2</v>
      </c>
      <c r="F244" s="13">
        <v>2.4497460518511094E-2</v>
      </c>
      <c r="G244" s="13">
        <v>-8.2308230951960715E-3</v>
      </c>
      <c r="H244" s="45">
        <f t="shared" si="20"/>
        <v>-7.3079519076923435E-2</v>
      </c>
    </row>
    <row r="245" spans="1:8">
      <c r="A245" s="10">
        <v>43555</v>
      </c>
      <c r="B245" s="11" cm="1">
        <f t="array" ref="B245">INDEX(APT_DATA, ROW(B245)-13, 2*$A$12-1)</f>
        <v>9.5220272843877574E-2</v>
      </c>
      <c r="C245" s="11" cm="1">
        <f t="array" ref="C245">INDEX(APT_DATA, ROW(C245)-13, 2*$A$12)</f>
        <v>4.6127368223971565E-3</v>
      </c>
      <c r="D245" s="12">
        <f t="shared" si="21"/>
        <v>7.5481602122161817E-2</v>
      </c>
      <c r="E245" s="12">
        <f t="shared" si="21"/>
        <v>1.4893260890511573E-2</v>
      </c>
      <c r="F245" s="13">
        <v>1.9738670721715756E-2</v>
      </c>
      <c r="G245" s="13">
        <v>-1.0280524068114416E-2</v>
      </c>
      <c r="H245" s="45">
        <f t="shared" si="20"/>
        <v>0.22323454567333625</v>
      </c>
    </row>
    <row r="246" spans="1:8">
      <c r="A246" s="10">
        <v>43585</v>
      </c>
      <c r="B246" s="11" cm="1">
        <f t="array" ref="B246">INDEX(APT_DATA, ROW(B246)-13, 2*$A$12-1)</f>
        <v>8.4833046448300697E-2</v>
      </c>
      <c r="C246" s="11" cm="1">
        <f t="array" ref="C246">INDEX(APT_DATA, ROW(C246)-13, 2*$A$12)</f>
        <v>3.0452273632239901E-3</v>
      </c>
      <c r="D246" s="12">
        <f t="shared" si="21"/>
        <v>6.8938556333714596E-2</v>
      </c>
      <c r="E246" s="12">
        <f t="shared" si="21"/>
        <v>1.4934427868700584E-2</v>
      </c>
      <c r="F246" s="13">
        <v>1.5894490114586102E-2</v>
      </c>
      <c r="G246" s="13">
        <v>-1.1889200505476594E-2</v>
      </c>
      <c r="H246" s="45">
        <f t="shared" si="20"/>
        <v>0.4986416440457842</v>
      </c>
    </row>
    <row r="247" spans="1:8">
      <c r="A247" s="10">
        <v>43616</v>
      </c>
      <c r="B247" s="11" cm="1">
        <f t="array" ref="B247">INDEX(APT_DATA, ROW(B247)-13, 2*$A$12-1)</f>
        <v>7.9872286843456264E-2</v>
      </c>
      <c r="C247" s="11" cm="1">
        <f t="array" ref="C247">INDEX(APT_DATA, ROW(C247)-13, 2*$A$12)</f>
        <v>2.7571908907426668E-3</v>
      </c>
      <c r="D247" s="12">
        <f t="shared" si="21"/>
        <v>6.5917225373351318E-2</v>
      </c>
      <c r="E247" s="12">
        <f t="shared" si="21"/>
        <v>1.4962378701157797E-2</v>
      </c>
      <c r="F247" s="13">
        <v>1.3955061470104946E-2</v>
      </c>
      <c r="G247" s="13">
        <v>-1.220518781041513E-2</v>
      </c>
      <c r="H247" s="45">
        <f t="shared" si="20"/>
        <v>0.70270039120098537</v>
      </c>
    </row>
    <row r="248" spans="1:8">
      <c r="A248" s="10">
        <v>43646</v>
      </c>
      <c r="B248" s="11" cm="1">
        <f t="array" ref="B248">INDEX(APT_DATA, ROW(B248)-13, 2*$A$12-1)</f>
        <v>7.4866904054427197E-2</v>
      </c>
      <c r="C248" s="11" cm="1">
        <f t="array" ref="C248">INDEX(APT_DATA, ROW(C248)-13, 2*$A$12)</f>
        <v>2.3693824155075482E-3</v>
      </c>
      <c r="D248" s="12">
        <f t="shared" si="21"/>
        <v>6.3489432721142602E-2</v>
      </c>
      <c r="E248" s="12">
        <f t="shared" si="21"/>
        <v>1.5034285648524826E-2</v>
      </c>
      <c r="F248" s="13">
        <v>1.1377471333284594E-2</v>
      </c>
      <c r="G248" s="13">
        <v>-1.2664903233017277E-2</v>
      </c>
      <c r="H248" s="45">
        <f t="shared" si="20"/>
        <v>0.84764363277527777</v>
      </c>
    </row>
    <row r="249" spans="1:8">
      <c r="A249" s="10">
        <v>43677</v>
      </c>
      <c r="B249" s="11" cm="1">
        <f t="array" ref="B249">INDEX(APT_DATA, ROW(B249)-13, 2*$A$12-1)</f>
        <v>7.3169548714917765E-2</v>
      </c>
      <c r="C249" s="11" cm="1">
        <f t="array" ref="C249">INDEX(APT_DATA, ROW(C249)-13, 2*$A$12)</f>
        <v>2.3301874949117618E-3</v>
      </c>
      <c r="D249" s="12">
        <f t="shared" si="21"/>
        <v>6.2890686859314204E-2</v>
      </c>
      <c r="E249" s="12">
        <f t="shared" si="21"/>
        <v>1.4779142089783259E-2</v>
      </c>
      <c r="F249" s="13">
        <v>1.027886185560356E-2</v>
      </c>
      <c r="G249" s="13">
        <v>-1.2448954594871497E-2</v>
      </c>
      <c r="H249" s="45">
        <f t="shared" si="20"/>
        <v>0.93536983940075524</v>
      </c>
    </row>
    <row r="250" spans="1:8">
      <c r="A250" s="10">
        <v>43708</v>
      </c>
      <c r="B250" s="11" cm="1">
        <f t="array" ref="B250">INDEX(APT_DATA, ROW(B250)-13, 2*$A$12-1)</f>
        <v>6.5055351567053998E-2</v>
      </c>
      <c r="C250" s="11" cm="1">
        <f t="array" ref="C250">INDEX(APT_DATA, ROW(C250)-13, 2*$A$12)</f>
        <v>1.7466617485384361E-3</v>
      </c>
      <c r="D250" s="12">
        <f t="shared" si="21"/>
        <v>5.7266722308217055E-2</v>
      </c>
      <c r="E250" s="12">
        <f t="shared" si="21"/>
        <v>1.3976381765046342E-2</v>
      </c>
      <c r="F250" s="13">
        <v>7.7886292588369432E-3</v>
      </c>
      <c r="G250" s="13">
        <v>-1.2229720016507906E-2</v>
      </c>
      <c r="H250" s="45">
        <f t="shared" si="20"/>
        <v>0.9811132750665823</v>
      </c>
    </row>
    <row r="251" spans="1:8">
      <c r="A251" s="10">
        <v>43738</v>
      </c>
      <c r="B251" s="11" cm="1">
        <f t="array" ref="B251">INDEX(APT_DATA, ROW(B251)-13, 2*$A$12-1)</f>
        <v>3.0310041235031226E-2</v>
      </c>
      <c r="C251" s="11" cm="1">
        <f t="array" ref="C251">INDEX(APT_DATA, ROW(C251)-13, 2*$A$12)</f>
        <v>-2.8603355596553692E-3</v>
      </c>
      <c r="D251" s="12">
        <f t="shared" si="21"/>
        <v>3.306988524319654E-2</v>
      </c>
      <c r="E251" s="12">
        <f t="shared" si="21"/>
        <v>1.0058328621696755E-2</v>
      </c>
      <c r="F251" s="13">
        <v>-2.7598440081653131E-3</v>
      </c>
      <c r="G251" s="13">
        <v>-1.2918664181352124E-2</v>
      </c>
      <c r="H251" s="45">
        <f t="shared" si="20"/>
        <v>0.96937119109481884</v>
      </c>
    </row>
    <row r="252" spans="1:8">
      <c r="A252" s="10">
        <v>43769</v>
      </c>
      <c r="B252" s="11" cm="1">
        <f t="array" ref="B252">INDEX(APT_DATA, ROW(B252)-13, 2*$A$12-1)</f>
        <v>1.7565439397228211E-2</v>
      </c>
      <c r="C252" s="11" cm="1">
        <f t="array" ref="C252">INDEX(APT_DATA, ROW(C252)-13, 2*$A$12)</f>
        <v>-5.2412189697659262E-3</v>
      </c>
      <c r="D252" s="12">
        <f t="shared" si="21"/>
        <v>2.5306976774295609E-2</v>
      </c>
      <c r="E252" s="12">
        <f t="shared" si="21"/>
        <v>7.6142032902918322E-3</v>
      </c>
      <c r="F252" s="13">
        <v>-7.7415373770673979E-3</v>
      </c>
      <c r="G252" s="13">
        <v>-1.2855422260057758E-2</v>
      </c>
      <c r="H252" s="45">
        <f t="shared" si="20"/>
        <v>0.96738848494152929</v>
      </c>
    </row>
    <row r="253" spans="1:8">
      <c r="A253" s="10">
        <v>43799</v>
      </c>
      <c r="B253" s="11" cm="1">
        <f t="array" ref="B253">INDEX(APT_DATA, ROW(B253)-13, 2*$A$12-1)</f>
        <v>1.9264267986688788E-2</v>
      </c>
      <c r="C253" s="11" cm="1">
        <f t="array" ref="C253">INDEX(APT_DATA, ROW(C253)-13, 2*$A$12)</f>
        <v>-4.329337415311163E-3</v>
      </c>
      <c r="D253" s="12">
        <f t="shared" si="21"/>
        <v>2.6588129110767578E-2</v>
      </c>
      <c r="E253" s="12">
        <f t="shared" si="21"/>
        <v>7.4274608515975116E-3</v>
      </c>
      <c r="F253" s="13">
        <v>-7.3238611240787899E-3</v>
      </c>
      <c r="G253" s="13">
        <v>-1.1756798266908675E-2</v>
      </c>
      <c r="H253" s="45">
        <f t="shared" si="20"/>
        <v>0.9691625726189006</v>
      </c>
    </row>
    <row r="254" spans="1:8">
      <c r="A254" s="10">
        <v>43830</v>
      </c>
      <c r="B254" s="11" cm="1">
        <f t="array" ref="B254">INDEX(APT_DATA, ROW(B254)-13, 2*$A$12-1)</f>
        <v>2.9057230302197201E-2</v>
      </c>
      <c r="C254" s="11" cm="1">
        <f t="array" ref="C254">INDEX(APT_DATA, ROW(C254)-13, 2*$A$12)</f>
        <v>3.94871689811227E-4</v>
      </c>
      <c r="D254" s="12">
        <f t="shared" si="21"/>
        <v>3.2080822317484214E-2</v>
      </c>
      <c r="E254" s="12">
        <f t="shared" si="21"/>
        <v>9.5275640296343944E-3</v>
      </c>
      <c r="F254" s="13">
        <v>-3.0235920152870133E-3</v>
      </c>
      <c r="G254" s="13">
        <v>-9.1326923398231674E-3</v>
      </c>
      <c r="H254" s="45">
        <f t="shared" si="20"/>
        <v>0.94571667001640891</v>
      </c>
    </row>
    <row r="255" spans="1:8">
      <c r="A255" s="10">
        <v>43861</v>
      </c>
      <c r="B255" s="11" cm="1">
        <f t="array" ref="B255">INDEX(APT_DATA, ROW(B255)-13, 2*$A$12-1)</f>
        <v>3.60551723756799E-2</v>
      </c>
      <c r="C255" s="11" cm="1">
        <f t="array" ref="C255">INDEX(APT_DATA, ROW(C255)-13, 2*$A$12)</f>
        <v>4.9624466337800932E-3</v>
      </c>
      <c r="D255" s="12">
        <f t="shared" si="21"/>
        <v>3.5027903988069875E-2</v>
      </c>
      <c r="E255" s="12">
        <f t="shared" si="21"/>
        <v>1.1443310904382886E-2</v>
      </c>
      <c r="F255" s="13">
        <v>1.0272683876100253E-3</v>
      </c>
      <c r="G255" s="13">
        <v>-6.480864270602793E-3</v>
      </c>
      <c r="H255" s="45">
        <f t="shared" si="20"/>
        <v>0.82864370170460233</v>
      </c>
    </row>
    <row r="256" spans="1:8">
      <c r="A256" s="10">
        <v>43890</v>
      </c>
      <c r="B256" s="11" cm="1">
        <f t="array" ref="B256">INDEX(APT_DATA, ROW(B256)-13, 2*$A$12-1)</f>
        <v>4.2348502241465358E-2</v>
      </c>
      <c r="C256" s="11" cm="1">
        <f t="array" ref="C256">INDEX(APT_DATA, ROW(C256)-13, 2*$A$12)</f>
        <v>1.0973936944205009E-2</v>
      </c>
      <c r="D256" s="12">
        <f t="shared" si="21"/>
        <v>3.5608909022229129E-2</v>
      </c>
      <c r="E256" s="12">
        <f t="shared" si="21"/>
        <v>1.2772198952345604E-2</v>
      </c>
      <c r="F256" s="13">
        <v>6.7395932192362284E-3</v>
      </c>
      <c r="G256" s="13">
        <v>-1.7982620081405942E-3</v>
      </c>
      <c r="H256" s="45">
        <f t="shared" si="20"/>
        <v>0.48340297273269345</v>
      </c>
    </row>
    <row r="257" spans="1:8">
      <c r="A257" s="10">
        <v>43921</v>
      </c>
      <c r="B257" s="11" cm="1">
        <f t="array" ref="B257">INDEX(APT_DATA, ROW(B257)-13, 2*$A$12-1)</f>
        <v>5.1755783789509291E-2</v>
      </c>
      <c r="C257" s="11" cm="1">
        <f t="array" ref="C257">INDEX(APT_DATA, ROW(C257)-13, 2*$A$12)</f>
        <v>1.5708546061830253E-2</v>
      </c>
      <c r="D257" s="12">
        <f t="shared" si="21"/>
        <v>3.5689584067664315E-2</v>
      </c>
      <c r="E257" s="12">
        <f t="shared" si="21"/>
        <v>1.2680456905877602E-2</v>
      </c>
      <c r="F257" s="13">
        <v>1.6066199721844976E-2</v>
      </c>
      <c r="G257" s="13">
        <v>3.0280891559526513E-3</v>
      </c>
      <c r="H257" s="45">
        <f t="shared" si="20"/>
        <v>0.33761955674052879</v>
      </c>
    </row>
    <row r="258" spans="1:8">
      <c r="A258" s="10">
        <v>43951</v>
      </c>
      <c r="B258" s="11" cm="1">
        <f t="array" ref="B258">INDEX(APT_DATA, ROW(B258)-13, 2*$A$12-1)</f>
        <v>5.489782121704434E-2</v>
      </c>
      <c r="C258" s="11" cm="1">
        <f t="array" ref="C258">INDEX(APT_DATA, ROW(C258)-13, 2*$A$12)</f>
        <v>1.8070277600926943E-2</v>
      </c>
      <c r="D258" s="12">
        <f t="shared" si="21"/>
        <v>3.3832854906607812E-2</v>
      </c>
      <c r="E258" s="12">
        <f t="shared" si="21"/>
        <v>1.1581666318845274E-2</v>
      </c>
      <c r="F258" s="13">
        <v>2.1064966310436528E-2</v>
      </c>
      <c r="G258" s="13">
        <v>6.4886112820816688E-3</v>
      </c>
      <c r="H258" s="45">
        <f t="shared" si="20"/>
        <v>0.35275549412126145</v>
      </c>
    </row>
    <row r="259" spans="1:8">
      <c r="A259" s="10">
        <v>43982</v>
      </c>
      <c r="B259" s="11" cm="1">
        <f t="array" ref="B259">INDEX(APT_DATA, ROW(B259)-13, 2*$A$12-1)</f>
        <v>5.553106109889927E-2</v>
      </c>
      <c r="C259" s="11" cm="1">
        <f t="array" ref="C259">INDEX(APT_DATA, ROW(C259)-13, 2*$A$12)</f>
        <v>1.9657163034594749E-2</v>
      </c>
      <c r="D259" s="12">
        <f t="shared" si="21"/>
        <v>3.1933107730449439E-2</v>
      </c>
      <c r="E259" s="12">
        <f t="shared" si="21"/>
        <v>1.0944780889868388E-2</v>
      </c>
      <c r="F259" s="13">
        <v>2.3597953368449831E-2</v>
      </c>
      <c r="G259" s="13">
        <v>8.7123821447263605E-3</v>
      </c>
      <c r="H259" s="45">
        <f t="shared" si="20"/>
        <v>0.43701972755968344</v>
      </c>
    </row>
    <row r="260" spans="1:8">
      <c r="A260" s="10">
        <v>44012</v>
      </c>
      <c r="B260" s="11" cm="1">
        <f t="array" ref="B260">INDEX(APT_DATA, ROW(B260)-13, 2*$A$12-1)</f>
        <v>6.1804491057950939E-2</v>
      </c>
      <c r="C260" s="11" cm="1">
        <f t="array" ref="C260">INDEX(APT_DATA, ROW(C260)-13, 2*$A$12)</f>
        <v>2.4021745578773013E-2</v>
      </c>
      <c r="D260" s="12">
        <f t="shared" si="21"/>
        <v>3.1220028956516543E-2</v>
      </c>
      <c r="E260" s="12">
        <f t="shared" si="21"/>
        <v>1.1079164054046187E-2</v>
      </c>
      <c r="F260" s="13">
        <v>3.0584462101434395E-2</v>
      </c>
      <c r="G260" s="13">
        <v>1.2942581524726826E-2</v>
      </c>
      <c r="H260" s="45">
        <f t="shared" si="20"/>
        <v>0.60264187743731512</v>
      </c>
    </row>
    <row r="261" spans="1:8">
      <c r="A261" s="10">
        <v>44043</v>
      </c>
      <c r="B261" s="11" cm="1">
        <f t="array" ref="B261">INDEX(APT_DATA, ROW(B261)-13, 2*$A$12-1)</f>
        <v>8.0517163274991033E-2</v>
      </c>
      <c r="C261" s="11" cm="1">
        <f t="array" ref="C261">INDEX(APT_DATA, ROW(C261)-13, 2*$A$12)</f>
        <v>3.3955971126661044E-2</v>
      </c>
      <c r="D261" s="12">
        <f t="shared" si="21"/>
        <v>3.755676650761175E-2</v>
      </c>
      <c r="E261" s="12">
        <f t="shared" si="21"/>
        <v>1.4115495547825763E-2</v>
      </c>
      <c r="F261" s="13">
        <v>4.2960396767379283E-2</v>
      </c>
      <c r="G261" s="13">
        <v>1.9840475578835282E-2</v>
      </c>
      <c r="H261" s="45">
        <f t="shared" si="20"/>
        <v>0.85620084403853958</v>
      </c>
    </row>
    <row r="262" spans="1:8">
      <c r="A262" s="10">
        <v>44074</v>
      </c>
      <c r="B262" s="11" cm="1">
        <f t="array" ref="B262">INDEX(APT_DATA, ROW(B262)-13, 2*$A$12-1)</f>
        <v>9.8277039686008871E-2</v>
      </c>
      <c r="C262" s="11" cm="1">
        <f t="array" ref="C262">INDEX(APT_DATA, ROW(C262)-13, 2*$A$12)</f>
        <v>4.491739874046119E-2</v>
      </c>
      <c r="D262" s="12">
        <f t="shared" si="21"/>
        <v>4.5436136940349314E-2</v>
      </c>
      <c r="E262" s="12">
        <f t="shared" si="21"/>
        <v>1.897674397553728E-2</v>
      </c>
      <c r="F262" s="13">
        <v>5.2840902745659557E-2</v>
      </c>
      <c r="G262" s="13">
        <v>2.5940654764923909E-2</v>
      </c>
      <c r="H262" s="45">
        <f t="shared" si="20"/>
        <v>0.99393002410399811</v>
      </c>
    </row>
    <row r="263" spans="1:8">
      <c r="A263" s="10">
        <v>44104</v>
      </c>
      <c r="B263" s="11" cm="1">
        <f t="array" ref="B263">INDEX(APT_DATA, ROW(B263)-13, 2*$A$12-1)</f>
        <v>0.11520521924155847</v>
      </c>
      <c r="C263" s="11" cm="1">
        <f t="array" ref="C263">INDEX(APT_DATA, ROW(C263)-13, 2*$A$12)</f>
        <v>6.5390209132011989E-2</v>
      </c>
      <c r="D263" s="12">
        <f t="shared" si="21"/>
        <v>5.2029937383394786E-2</v>
      </c>
      <c r="E263" s="12">
        <f t="shared" si="21"/>
        <v>2.8429180393580999E-2</v>
      </c>
      <c r="F263" s="13">
        <v>6.3175281858163679E-2</v>
      </c>
      <c r="G263" s="13">
        <v>3.696102873843099E-2</v>
      </c>
      <c r="H263" s="45">
        <f t="shared" si="20"/>
        <v>0.99436648590012111</v>
      </c>
    </row>
    <row r="264" spans="1:8">
      <c r="A264" s="10">
        <v>44135</v>
      </c>
      <c r="B264" s="11" cm="1">
        <f t="array" ref="B264">INDEX(APT_DATA, ROW(B264)-13, 2*$A$12-1)</f>
        <v>0.11704558126937581</v>
      </c>
      <c r="C264" s="11" cm="1">
        <f t="array" ref="C264">INDEX(APT_DATA, ROW(C264)-13, 2*$A$12)</f>
        <v>7.7294587437105378E-2</v>
      </c>
      <c r="D264" s="12">
        <f t="shared" si="21"/>
        <v>4.8943027239677361E-2</v>
      </c>
      <c r="E264" s="12">
        <f t="shared" si="21"/>
        <v>3.3215595869763748E-2</v>
      </c>
      <c r="F264" s="13">
        <v>6.8102554029698448E-2</v>
      </c>
      <c r="G264" s="13">
        <v>4.407899156734163E-2</v>
      </c>
      <c r="H264" s="45">
        <f t="shared" si="20"/>
        <v>0.98503890412960315</v>
      </c>
    </row>
    <row r="265" spans="1:8">
      <c r="A265" s="10">
        <v>44165</v>
      </c>
      <c r="B265" s="11" cm="1">
        <f t="array" ref="B265">INDEX(APT_DATA, ROW(B265)-13, 2*$A$12-1)</f>
        <v>0.12789245376977898</v>
      </c>
      <c r="C265" s="11" cm="1">
        <f t="array" ref="C265">INDEX(APT_DATA, ROW(C265)-13, 2*$A$12)</f>
        <v>0.1047755395537604</v>
      </c>
      <c r="D265" s="12">
        <f t="shared" si="21"/>
        <v>4.5225012875725223E-2</v>
      </c>
      <c r="E265" s="12">
        <f t="shared" si="21"/>
        <v>4.2627953073435032E-2</v>
      </c>
      <c r="F265" s="13">
        <v>8.2667440894053756E-2</v>
      </c>
      <c r="G265" s="13">
        <v>6.2147586480325367E-2</v>
      </c>
      <c r="H265" s="45">
        <f t="shared" si="20"/>
        <v>0.966412653946223</v>
      </c>
    </row>
    <row r="266" spans="1:8">
      <c r="A266" s="10">
        <v>44196</v>
      </c>
      <c r="B266" s="11" cm="1">
        <f t="array" ref="B266">INDEX(APT_DATA, ROW(B266)-13, 2*$A$12-1)</f>
        <v>0.13063570673669611</v>
      </c>
      <c r="C266" s="11" cm="1">
        <f t="array" ref="C266">INDEX(APT_DATA, ROW(C266)-13, 2*$A$12)</f>
        <v>0.12247387166770518</v>
      </c>
      <c r="D266" s="12">
        <f t="shared" si="21"/>
        <v>3.4169629154640724E-2</v>
      </c>
      <c r="E266" s="12">
        <f t="shared" si="21"/>
        <v>4.727637560824971E-2</v>
      </c>
      <c r="F266" s="13">
        <v>9.6466077582055387E-2</v>
      </c>
      <c r="G266" s="13">
        <v>7.5197496059455471E-2</v>
      </c>
      <c r="H266" s="45">
        <f t="shared" si="20"/>
        <v>0.95156618763710776</v>
      </c>
    </row>
    <row r="267" spans="1:8">
      <c r="A267" s="10">
        <v>44227</v>
      </c>
      <c r="B267" s="11" cm="1">
        <f t="array" ref="B267">INDEX(APT_DATA, ROW(B267)-13, 2*$A$12-1)</f>
        <v>0.14115480696376603</v>
      </c>
      <c r="C267" s="11" cm="1">
        <f t="array" ref="C267">INDEX(APT_DATA, ROW(C267)-13, 2*$A$12)</f>
        <v>0.13552502478444528</v>
      </c>
      <c r="D267" s="12">
        <f t="shared" si="21"/>
        <v>3.2239010952759273E-2</v>
      </c>
      <c r="E267" s="12">
        <f t="shared" si="21"/>
        <v>5.1625324419220631E-2</v>
      </c>
      <c r="F267" s="13">
        <v>0.10891579601100676</v>
      </c>
      <c r="G267" s="13">
        <v>8.389970036522465E-2</v>
      </c>
      <c r="H267" s="45">
        <f t="shared" si="20"/>
        <v>0.95314551269682868</v>
      </c>
    </row>
    <row r="268" spans="1:8">
      <c r="A268" s="10">
        <v>44255</v>
      </c>
      <c r="B268" s="11" cm="1">
        <f t="array" ref="B268">INDEX(APT_DATA, ROW(B268)-13, 2*$A$12-1)</f>
        <v>0.15346763193595558</v>
      </c>
      <c r="C268" s="11" cm="1">
        <f t="array" ref="C268">INDEX(APT_DATA, ROW(C268)-13, 2*$A$12)</f>
        <v>0.14509814145861299</v>
      </c>
      <c r="D268" s="12">
        <f t="shared" si="21"/>
        <v>3.0179118076333333E-2</v>
      </c>
      <c r="E268" s="12">
        <f t="shared" si="21"/>
        <v>5.3947430622539372E-2</v>
      </c>
      <c r="F268" s="13">
        <v>0.12328851385962225</v>
      </c>
      <c r="G268" s="13">
        <v>9.1150710836073623E-2</v>
      </c>
      <c r="H268" s="45">
        <f t="shared" si="20"/>
        <v>0.96219591234169077</v>
      </c>
    </row>
    <row r="269" spans="1:8">
      <c r="A269" s="10">
        <v>44286</v>
      </c>
      <c r="B269" s="11" cm="1">
        <f t="array" ref="B269">INDEX(APT_DATA, ROW(B269)-13, 2*$A$12-1)</f>
        <v>0.1603353379654775</v>
      </c>
      <c r="C269" s="11" cm="1">
        <f t="array" ref="C269">INDEX(APT_DATA, ROW(C269)-13, 2*$A$12)</f>
        <v>0.15212730457410206</v>
      </c>
      <c r="D269" s="12">
        <f t="shared" si="21"/>
        <v>2.591523898216197E-2</v>
      </c>
      <c r="E269" s="12">
        <f t="shared" si="21"/>
        <v>5.4620160553802366E-2</v>
      </c>
      <c r="F269" s="13">
        <v>0.13442009898331553</v>
      </c>
      <c r="G269" s="13">
        <v>9.7507144020299696E-2</v>
      </c>
      <c r="H269" s="45">
        <f t="shared" si="20"/>
        <v>0.96741517980157088</v>
      </c>
    </row>
    <row r="270" spans="1:8">
      <c r="A270" s="10">
        <v>44316</v>
      </c>
      <c r="B270" s="11" cm="1">
        <f t="array" ref="B270">INDEX(APT_DATA, ROW(B270)-13, 2*$A$12-1)</f>
        <v>0.16957927395507033</v>
      </c>
      <c r="C270" s="11" cm="1">
        <f t="array" ref="C270">INDEX(APT_DATA, ROW(C270)-13, 2*$A$12)</f>
        <v>0.15777843635485467</v>
      </c>
      <c r="D270" s="12">
        <f t="shared" si="21"/>
        <v>2.1794854639872518E-2</v>
      </c>
      <c r="E270" s="12">
        <f t="shared" si="21"/>
        <v>5.3219293619538366E-2</v>
      </c>
      <c r="F270" s="13">
        <v>0.14778441931519781</v>
      </c>
      <c r="G270" s="13">
        <v>0.1045591427353163</v>
      </c>
      <c r="H270" s="45">
        <f t="shared" si="20"/>
        <v>0.97057832453452153</v>
      </c>
    </row>
    <row r="271" spans="1:8">
      <c r="A271" s="10">
        <v>44347</v>
      </c>
      <c r="B271" s="11" cm="1">
        <f t="array" ref="B271">INDEX(APT_DATA, ROW(B271)-13, 2*$A$12-1)</f>
        <v>0.18137479345299412</v>
      </c>
      <c r="C271" s="11" cm="1">
        <f t="array" ref="C271">INDEX(APT_DATA, ROW(C271)-13, 2*$A$12)</f>
        <v>0.16547450349200821</v>
      </c>
      <c r="D271" s="12">
        <f t="shared" si="21"/>
        <v>2.0461956203326359E-2</v>
      </c>
      <c r="E271" s="12">
        <f t="shared" si="21"/>
        <v>5.3971027737620192E-2</v>
      </c>
      <c r="F271" s="13">
        <v>0.16091283724966776</v>
      </c>
      <c r="G271" s="13">
        <v>0.11150347575438802</v>
      </c>
      <c r="H271" s="45">
        <f t="shared" si="20"/>
        <v>0.97162386337695672</v>
      </c>
    </row>
    <row r="272" spans="1:8">
      <c r="A272" s="10">
        <v>44377</v>
      </c>
      <c r="B272" s="11" cm="1">
        <f t="array" ref="B272">INDEX(APT_DATA, ROW(B272)-13, 2*$A$12-1)</f>
        <v>0.19479319203742285</v>
      </c>
      <c r="C272" s="11" cm="1">
        <f t="array" ref="C272">INDEX(APT_DATA, ROW(C272)-13, 2*$A$12)</f>
        <v>0.17855513125011035</v>
      </c>
      <c r="D272" s="12">
        <f t="shared" si="21"/>
        <v>1.7628486082821304E-2</v>
      </c>
      <c r="E272" s="12">
        <f t="shared" si="21"/>
        <v>5.6252028196913439E-2</v>
      </c>
      <c r="F272" s="13">
        <v>0.17716470595460154</v>
      </c>
      <c r="G272" s="13">
        <v>0.12230310305319692</v>
      </c>
      <c r="H272" s="45">
        <f t="shared" si="20"/>
        <v>0.96896439874856688</v>
      </c>
    </row>
    <row r="273" spans="1:8">
      <c r="A273" s="10">
        <v>44408</v>
      </c>
      <c r="B273" s="11" cm="1">
        <f t="array" ref="B273">INDEX(APT_DATA, ROW(B273)-13, 2*$A$12-1)</f>
        <v>0.18477623546402056</v>
      </c>
      <c r="C273" s="11" cm="1">
        <f t="array" ref="C273">INDEX(APT_DATA, ROW(C273)-13, 2*$A$12)</f>
        <v>0.17969512256653375</v>
      </c>
      <c r="D273" s="12">
        <f t="shared" si="21"/>
        <v>2.8620779777421834E-3</v>
      </c>
      <c r="E273" s="12">
        <f t="shared" si="21"/>
        <v>5.131300198771882E-2</v>
      </c>
      <c r="F273" s="13">
        <v>0.18191415748627837</v>
      </c>
      <c r="G273" s="13">
        <v>0.12838212057881493</v>
      </c>
      <c r="H273" s="45">
        <f t="shared" si="20"/>
        <v>0.96299278822923984</v>
      </c>
    </row>
    <row r="274" spans="1:8">
      <c r="A274" s="10">
        <v>44439</v>
      </c>
      <c r="B274" s="11" cm="1">
        <f t="array" ref="B274">INDEX(APT_DATA, ROW(B274)-13, 2*$A$12-1)</f>
        <v>0.17943970064488224</v>
      </c>
      <c r="C274" s="11" cm="1">
        <f t="array" ref="C274">INDEX(APT_DATA, ROW(C274)-13, 2*$A$12)</f>
        <v>0.17887108328616286</v>
      </c>
      <c r="D274" s="12">
        <f t="shared" si="21"/>
        <v>-1.4798510190648706E-2</v>
      </c>
      <c r="E274" s="12">
        <f t="shared" si="21"/>
        <v>4.1975881608913967E-2</v>
      </c>
      <c r="F274" s="13">
        <v>0.19423821083553094</v>
      </c>
      <c r="G274" s="13">
        <v>0.13689520167724889</v>
      </c>
      <c r="H274" s="45">
        <f t="shared" si="20"/>
        <v>0.95596594890095798</v>
      </c>
    </row>
    <row r="275" spans="1:8">
      <c r="A275" s="10">
        <v>44469</v>
      </c>
      <c r="B275" s="11" cm="1">
        <f t="array" ref="B275">INDEX(APT_DATA, ROW(B275)-13, 2*$A$12-1)</f>
        <v>0.17593846023473003</v>
      </c>
      <c r="C275" s="11" cm="1">
        <f t="array" ref="C275">INDEX(APT_DATA, ROW(C275)-13, 2*$A$12)</f>
        <v>0.16651918082692374</v>
      </c>
      <c r="D275" s="12">
        <f t="shared" si="21"/>
        <v>-2.9635210018793767E-2</v>
      </c>
      <c r="E275" s="12">
        <f t="shared" si="21"/>
        <v>2.7952230164582259E-2</v>
      </c>
      <c r="F275" s="13">
        <v>0.2055736702535238</v>
      </c>
      <c r="G275" s="13">
        <v>0.13856695066234148</v>
      </c>
      <c r="H275" s="45">
        <f t="shared" si="20"/>
        <v>0.96056988642560137</v>
      </c>
    </row>
    <row r="276" spans="1:8">
      <c r="A276" s="10">
        <v>44500</v>
      </c>
      <c r="B276" s="11" cm="1">
        <f t="array" ref="B276">INDEX(APT_DATA, ROW(B276)-13, 2*$A$12-1)</f>
        <v>0.17945929531740124</v>
      </c>
      <c r="C276" s="11" cm="1">
        <f t="array" ref="C276">INDEX(APT_DATA, ROW(C276)-13, 2*$A$12)</f>
        <v>0.15650609014298711</v>
      </c>
      <c r="D276" s="12">
        <f t="shared" si="21"/>
        <v>-3.4940378157487295E-2</v>
      </c>
      <c r="E276" s="12">
        <f t="shared" si="21"/>
        <v>1.8035751624736029E-2</v>
      </c>
      <c r="F276" s="13">
        <v>0.21439967347488853</v>
      </c>
      <c r="G276" s="13">
        <v>0.13847033851825108</v>
      </c>
      <c r="H276" s="45">
        <f t="shared" si="20"/>
        <v>0.95432636675061089</v>
      </c>
    </row>
    <row r="277" spans="1:8">
      <c r="A277" s="10">
        <v>44530</v>
      </c>
      <c r="B277" s="11" cm="1">
        <f t="array" ref="B277">INDEX(APT_DATA, ROW(B277)-13, 2*$A$12-1)</f>
        <v>0.17388038606042233</v>
      </c>
      <c r="C277" s="11" cm="1">
        <f t="array" ref="C277">INDEX(APT_DATA, ROW(C277)-13, 2*$A$12)</f>
        <v>0.13569342104825299</v>
      </c>
      <c r="D277" s="12">
        <f t="shared" si="21"/>
        <v>-4.0855257787742127E-2</v>
      </c>
      <c r="E277" s="12">
        <f t="shared" si="21"/>
        <v>6.0737178430669836E-3</v>
      </c>
      <c r="F277" s="13">
        <v>0.21473564384816446</v>
      </c>
      <c r="G277" s="13">
        <v>0.12961970320518601</v>
      </c>
      <c r="H277" s="45">
        <f t="shared" si="20"/>
        <v>0.85865902188978604</v>
      </c>
    </row>
    <row r="278" spans="1:8">
      <c r="A278" s="10">
        <v>44561</v>
      </c>
      <c r="B278" s="11" cm="1">
        <f t="array" ref="B278">INDEX(APT_DATA, ROW(B278)-13, 2*$A$12-1)</f>
        <v>0.16396896351760226</v>
      </c>
      <c r="C278" s="11" cm="1">
        <f t="array" ref="C278">INDEX(APT_DATA, ROW(C278)-13, 2*$A$12)</f>
        <v>0.11862058481819093</v>
      </c>
      <c r="D278" s="12">
        <f t="shared" si="21"/>
        <v>-3.7791176889319322E-2</v>
      </c>
      <c r="E278" s="12">
        <f t="shared" si="21"/>
        <v>-1.463325528276771E-3</v>
      </c>
      <c r="F278" s="13">
        <v>0.20176014040692158</v>
      </c>
      <c r="G278" s="13">
        <v>0.1200839103464677</v>
      </c>
      <c r="H278" s="45">
        <f t="shared" si="20"/>
        <v>0.71437996136886728</v>
      </c>
    </row>
    <row r="279" spans="1:8">
      <c r="A279" s="10">
        <v>44592</v>
      </c>
      <c r="B279" s="11" cm="1">
        <f t="array" ref="B279">INDEX(APT_DATA, ROW(B279)-13, 2*$A$12-1)</f>
        <v>0.1482765163633013</v>
      </c>
      <c r="C279" s="11" cm="1">
        <f t="array" ref="C279">INDEX(APT_DATA, ROW(C279)-13, 2*$A$12)</f>
        <v>0.1052160754959599</v>
      </c>
      <c r="D279" s="12">
        <f t="shared" si="21"/>
        <v>-3.9262350343261421E-2</v>
      </c>
      <c r="E279" s="12">
        <f t="shared" si="21"/>
        <v>-7.2604255520203331E-3</v>
      </c>
      <c r="F279" s="13">
        <v>0.18753886670656272</v>
      </c>
      <c r="G279" s="13">
        <v>0.11247650104798024</v>
      </c>
      <c r="H279" s="45">
        <f t="shared" si="20"/>
        <v>0.79993401474627934</v>
      </c>
    </row>
    <row r="280" spans="1:8">
      <c r="A280" s="10">
        <v>44620</v>
      </c>
      <c r="B280" s="11" cm="1">
        <f t="array" ref="B280">INDEX(APT_DATA, ROW(B280)-13, 2*$A$12-1)</f>
        <v>0.13123848098424307</v>
      </c>
      <c r="C280" s="11" cm="1">
        <f t="array" ref="C280">INDEX(APT_DATA, ROW(C280)-13, 2*$A$12)</f>
        <v>9.4375332247259358E-2</v>
      </c>
      <c r="D280" s="12">
        <f t="shared" si="21"/>
        <v>-3.7690899644533093E-2</v>
      </c>
      <c r="E280" s="12">
        <f t="shared" si="21"/>
        <v>-1.0405786596961786E-2</v>
      </c>
      <c r="F280" s="13">
        <v>0.16892938062877616</v>
      </c>
      <c r="G280" s="13">
        <v>0.10478111884422114</v>
      </c>
      <c r="H280" s="45">
        <f t="shared" si="20"/>
        <v>0.89636959884547107</v>
      </c>
    </row>
    <row r="281" spans="1:8">
      <c r="A281" s="10">
        <v>44651</v>
      </c>
      <c r="B281" s="11" cm="1">
        <f t="array" ref="B281">INDEX(APT_DATA, ROW(B281)-13, 2*$A$12-1)</f>
        <v>0.11698135527914122</v>
      </c>
      <c r="C281" s="11" cm="1">
        <f t="array" ref="C281">INDEX(APT_DATA, ROW(C281)-13, 2*$A$12)</f>
        <v>8.5455235894493775E-2</v>
      </c>
      <c r="D281" s="12">
        <f t="shared" si="21"/>
        <v>-3.3251509596091022E-2</v>
      </c>
      <c r="E281" s="12">
        <f t="shared" si="21"/>
        <v>-1.1887951594043766E-2</v>
      </c>
      <c r="F281" s="13">
        <v>0.15023286487523224</v>
      </c>
      <c r="G281" s="13">
        <v>9.7343187488537541E-2</v>
      </c>
      <c r="H281" s="45">
        <f t="shared" si="20"/>
        <v>0.93172505692396512</v>
      </c>
    </row>
    <row r="282" spans="1:8">
      <c r="A282" s="10">
        <v>44681</v>
      </c>
      <c r="B282" s="11" cm="1">
        <f t="array" ref="B282">INDEX(APT_DATA, ROW(B282)-13, 2*$A$12-1)</f>
        <v>0.10766001044716056</v>
      </c>
      <c r="C282" s="11" cm="1">
        <f t="array" ref="C282">INDEX(APT_DATA, ROW(C282)-13, 2*$A$12)</f>
        <v>8.0122306595386439E-2</v>
      </c>
      <c r="D282" s="12">
        <f t="shared" si="21"/>
        <v>-2.8546253668343846E-2</v>
      </c>
      <c r="E282" s="12">
        <f t="shared" si="21"/>
        <v>-1.1317794344863907E-2</v>
      </c>
      <c r="F282" s="13">
        <v>0.13620626411550441</v>
      </c>
      <c r="G282" s="13">
        <v>9.1440100940250346E-2</v>
      </c>
      <c r="H282" s="45">
        <f t="shared" ref="H282:H308" si="22">CORREL(C271:C282,B271:B282)</f>
        <v>0.94245117145852619</v>
      </c>
    </row>
    <row r="283" spans="1:8">
      <c r="A283" s="10">
        <v>44712</v>
      </c>
      <c r="B283" s="11" cm="1">
        <f t="array" ref="B283">INDEX(APT_DATA, ROW(B283)-13, 2*$A$12-1)</f>
        <v>9.8936751306688997E-2</v>
      </c>
      <c r="C283" s="11" cm="1">
        <f t="array" ref="C283">INDEX(APT_DATA, ROW(C283)-13, 2*$A$12)</f>
        <v>7.5157416268722299E-2</v>
      </c>
      <c r="D283" s="12">
        <f t="shared" si="21"/>
        <v>-2.60052068167822E-2</v>
      </c>
      <c r="E283" s="12">
        <f t="shared" si="21"/>
        <v>-1.1588977105855047E-2</v>
      </c>
      <c r="F283" s="13">
        <v>0.1249419581234712</v>
      </c>
      <c r="G283" s="13">
        <v>8.6746393374577346E-2</v>
      </c>
      <c r="H283" s="45">
        <f t="shared" si="22"/>
        <v>0.94457210819744764</v>
      </c>
    </row>
    <row r="284" spans="1:8">
      <c r="A284" s="10">
        <v>44742</v>
      </c>
      <c r="B284" s="11" cm="1">
        <f t="array" ref="B284">INDEX(APT_DATA, ROW(B284)-13, 2*$A$12-1)</f>
        <v>8.2442768842761138E-2</v>
      </c>
      <c r="C284" s="11" cm="1">
        <f t="array" ref="C284">INDEX(APT_DATA, ROW(C284)-13, 2*$A$12)</f>
        <v>6.1246084135831547E-2</v>
      </c>
      <c r="D284" s="12">
        <f t="shared" si="21"/>
        <v>-2.208432723955589E-2</v>
      </c>
      <c r="E284" s="12">
        <f t="shared" si="21"/>
        <v>-1.3239191819974794E-2</v>
      </c>
      <c r="F284" s="13">
        <v>0.10452709608231703</v>
      </c>
      <c r="G284" s="13">
        <v>7.448527595580634E-2</v>
      </c>
      <c r="H284" s="45">
        <f t="shared" si="22"/>
        <v>0.94305860075912373</v>
      </c>
    </row>
    <row r="285" spans="1:8">
      <c r="A285" s="10">
        <v>44773</v>
      </c>
      <c r="B285" s="11" cm="1">
        <f t="array" ref="B285">INDEX(APT_DATA, ROW(B285)-13, 2*$A$12-1)</f>
        <v>6.9109097971144617E-2</v>
      </c>
      <c r="C285" s="11" cm="1">
        <f t="array" ref="C285">INDEX(APT_DATA, ROW(C285)-13, 2*$A$12)</f>
        <v>5.0371850302488586E-2</v>
      </c>
      <c r="D285" s="12">
        <f t="shared" si="21"/>
        <v>-1.8083233778100283E-2</v>
      </c>
      <c r="E285" s="12">
        <f t="shared" si="21"/>
        <v>-1.2498381137634018E-2</v>
      </c>
      <c r="F285" s="13">
        <v>8.71923317492449E-2</v>
      </c>
      <c r="G285" s="13">
        <v>6.2870231440122604E-2</v>
      </c>
      <c r="H285" s="45">
        <f t="shared" si="22"/>
        <v>0.94871310161597389</v>
      </c>
    </row>
    <row r="286" spans="1:8">
      <c r="A286" s="10">
        <v>44804</v>
      </c>
      <c r="B286" s="11" cm="1">
        <f t="array" ref="B286">INDEX(APT_DATA, ROW(B286)-13, 2*$A$12-1)</f>
        <v>5.0811302602106645E-2</v>
      </c>
      <c r="C286" s="11" cm="1">
        <f t="array" ref="C286">INDEX(APT_DATA, ROW(C286)-13, 2*$A$12)</f>
        <v>3.7404915620026902E-2</v>
      </c>
      <c r="D286" s="12">
        <f t="shared" si="21"/>
        <v>-1.2816569611580508E-2</v>
      </c>
      <c r="E286" s="12">
        <f t="shared" si="21"/>
        <v>-9.7066415252868854E-3</v>
      </c>
      <c r="F286" s="13">
        <v>6.3627872213687153E-2</v>
      </c>
      <c r="G286" s="13">
        <v>4.7111557145313787E-2</v>
      </c>
      <c r="H286" s="45">
        <f t="shared" si="22"/>
        <v>0.96664462080067859</v>
      </c>
    </row>
    <row r="287" spans="1:8">
      <c r="A287" s="10">
        <v>44834</v>
      </c>
      <c r="B287" s="11" cm="1">
        <f t="array" ref="B287">INDEX(APT_DATA, ROW(B287)-13, 2*$A$12-1)</f>
        <v>3.1316226777247547E-2</v>
      </c>
      <c r="C287" s="11" cm="1">
        <f t="array" ref="C287">INDEX(APT_DATA, ROW(C287)-13, 2*$A$12)</f>
        <v>2.4948884063210608E-2</v>
      </c>
      <c r="D287" s="12">
        <f t="shared" si="21"/>
        <v>-9.2832121294261771E-3</v>
      </c>
      <c r="E287" s="12">
        <f t="shared" si="21"/>
        <v>-7.5200483907178484E-3</v>
      </c>
      <c r="F287" s="13">
        <v>4.0599438906673724E-2</v>
      </c>
      <c r="G287" s="13">
        <v>3.2468932453928456E-2</v>
      </c>
      <c r="H287" s="45">
        <f t="shared" si="22"/>
        <v>0.9845793126925797</v>
      </c>
    </row>
    <row r="288" spans="1:8">
      <c r="A288" s="10">
        <v>44865</v>
      </c>
      <c r="B288" s="11" cm="1">
        <f t="array" ref="B288">INDEX(APT_DATA, ROW(B288)-13, 2*$A$12-1)</f>
        <v>1.3816004900980561E-2</v>
      </c>
      <c r="C288" s="11" cm="1">
        <f t="array" ref="C288">INDEX(APT_DATA, ROW(C288)-13, 2*$A$12)</f>
        <v>1.3204515437990061E-2</v>
      </c>
      <c r="D288" s="12">
        <f t="shared" si="21"/>
        <v>-5.7199145793682682E-3</v>
      </c>
      <c r="E288" s="12">
        <f t="shared" si="21"/>
        <v>-4.413980190203004E-3</v>
      </c>
      <c r="F288" s="13">
        <v>1.9535919480348829E-2</v>
      </c>
      <c r="G288" s="13">
        <v>1.7618495628193065E-2</v>
      </c>
      <c r="H288" s="45">
        <f t="shared" si="22"/>
        <v>0.9968238833623706</v>
      </c>
    </row>
    <row r="289" spans="1:8">
      <c r="A289" s="10">
        <v>44895</v>
      </c>
      <c r="B289" s="11" cm="1">
        <f t="array" ref="B289">INDEX(APT_DATA, ROW(B289)-13, 2*$A$12-1)</f>
        <v>-1.1009431866578323E-2</v>
      </c>
      <c r="C289" s="11" cm="1">
        <f t="array" ref="C289">INDEX(APT_DATA, ROW(C289)-13, 2*$A$12)</f>
        <v>-1.796720058856105E-2</v>
      </c>
      <c r="D289" s="12">
        <f t="shared" si="21"/>
        <v>-8.3755309946009771E-4</v>
      </c>
      <c r="E289" s="12">
        <f t="shared" si="21"/>
        <v>-7.5729044269654544E-3</v>
      </c>
      <c r="F289" s="13">
        <v>-1.0171878767118225E-2</v>
      </c>
      <c r="G289" s="13">
        <v>-1.0394296161595595E-2</v>
      </c>
      <c r="H289" s="45">
        <f t="shared" si="22"/>
        <v>0.99633097549245553</v>
      </c>
    </row>
    <row r="290" spans="1:8">
      <c r="A290" s="10">
        <v>44926</v>
      </c>
      <c r="B290" s="11" cm="1">
        <f t="array" ref="B290">INDEX(APT_DATA, ROW(B290)-13, 2*$A$12-1)</f>
        <v>-2.9648816724901272E-2</v>
      </c>
      <c r="C290" s="11" cm="1">
        <f t="array" ref="C290">INDEX(APT_DATA, ROW(C290)-13, 2*$A$12)</f>
        <v>-5.4531001548876912E-2</v>
      </c>
      <c r="D290" s="12">
        <f t="shared" si="21"/>
        <v>1.598670295225646E-3</v>
      </c>
      <c r="E290" s="12">
        <f t="shared" si="21"/>
        <v>-1.6146570393876791E-2</v>
      </c>
      <c r="F290" s="13">
        <v>-3.1247487020126918E-2</v>
      </c>
      <c r="G290" s="13">
        <v>-3.838443115500012E-2</v>
      </c>
      <c r="H290" s="45">
        <f t="shared" si="22"/>
        <v>0.98506316075178713</v>
      </c>
    </row>
    <row r="291" spans="1:8">
      <c r="A291" s="10">
        <v>44957</v>
      </c>
      <c r="B291" s="11" cm="1">
        <f t="array" ref="B291">INDEX(APT_DATA, ROW(B291)-13, 2*$A$12-1)</f>
        <v>-5.2159526364000008E-2</v>
      </c>
      <c r="C291" s="11" cm="1">
        <f t="array" ref="C291">INDEX(APT_DATA, ROW(C291)-13, 2*$A$12)</f>
        <v>-9.4955395088999972E-2</v>
      </c>
      <c r="D291" s="12">
        <f t="shared" si="21"/>
        <v>5.976032999999159E-4</v>
      </c>
      <c r="E291" s="12">
        <f t="shared" si="21"/>
        <v>-2.5667870858000041E-2</v>
      </c>
      <c r="F291" s="13">
        <v>-5.2757129663999924E-2</v>
      </c>
      <c r="G291" s="13">
        <v>-6.9287524230999931E-2</v>
      </c>
      <c r="H291" s="45">
        <f t="shared" si="22"/>
        <v>0.97755434289543808</v>
      </c>
    </row>
    <row r="292" spans="1:8">
      <c r="A292" s="10">
        <v>44985</v>
      </c>
      <c r="B292" s="11" cm="1">
        <f t="array" ref="B292">INDEX(APT_DATA, ROW(B292)-13, 2*$A$12-1)</f>
        <v>-6.4365421213449792E-2</v>
      </c>
      <c r="C292" s="11" cm="1">
        <f t="array" ref="C292">INDEX(APT_DATA, ROW(C292)-13, 2*$A$12)</f>
        <v>-0.11971247511141914</v>
      </c>
      <c r="D292" s="12">
        <f t="shared" ref="D292:E296" si="23">B292-F292</f>
        <v>8.9705223359570763E-4</v>
      </c>
      <c r="E292" s="12">
        <f t="shared" si="23"/>
        <v>-2.8779863053886023E-2</v>
      </c>
      <c r="F292" s="13">
        <v>-6.5262473447045499E-2</v>
      </c>
      <c r="G292" s="13">
        <v>-9.0932612057533113E-2</v>
      </c>
      <c r="H292" s="45">
        <f t="shared" si="22"/>
        <v>0.97638934576173475</v>
      </c>
    </row>
    <row r="293" spans="1:8">
      <c r="A293" s="10">
        <v>45016</v>
      </c>
      <c r="B293" s="11" cm="1">
        <f t="array" ref="B293">INDEX(APT_DATA, ROW(B293)-13, 2*$A$12-1)</f>
        <v>-7.5826241148655216E-2</v>
      </c>
      <c r="C293" s="11" cm="1">
        <f t="array" ref="C293">INDEX(APT_DATA, ROW(C293)-13, 2*$A$12)</f>
        <v>-0.13532117612246208</v>
      </c>
      <c r="D293" s="12">
        <f t="shared" si="23"/>
        <v>1.8121670808266543E-3</v>
      </c>
      <c r="E293" s="12">
        <f t="shared" si="23"/>
        <v>-3.0786879586567339E-2</v>
      </c>
      <c r="F293" s="13">
        <v>-7.763840822948187E-2</v>
      </c>
      <c r="G293" s="13">
        <v>-0.10453429653589474</v>
      </c>
      <c r="H293" s="45">
        <f t="shared" si="22"/>
        <v>0.97899616410764356</v>
      </c>
    </row>
    <row r="294" spans="1:8">
      <c r="A294" s="10">
        <v>45046</v>
      </c>
      <c r="B294" s="11" cm="1">
        <f t="array" ref="B294">INDEX(APT_DATA, ROW(B294)-13, 2*$A$12-1)</f>
        <v>-8.5786250579149681E-2</v>
      </c>
      <c r="C294" s="11" cm="1">
        <f t="array" ref="C294">INDEX(APT_DATA, ROW(C294)-13, 2*$A$12)</f>
        <v>-0.14656768848952073</v>
      </c>
      <c r="D294" s="12">
        <f t="shared" si="23"/>
        <v>4.1616228449105064E-3</v>
      </c>
      <c r="E294" s="12">
        <f t="shared" si="23"/>
        <v>-3.0907498733713901E-2</v>
      </c>
      <c r="F294" s="13">
        <v>-8.9947873424060187E-2</v>
      </c>
      <c r="G294" s="13">
        <v>-0.11566018975580683</v>
      </c>
      <c r="H294" s="45">
        <f t="shared" si="22"/>
        <v>0.98250457819882409</v>
      </c>
    </row>
    <row r="295" spans="1:8">
      <c r="A295" s="10">
        <v>45077</v>
      </c>
      <c r="B295" s="11" cm="1">
        <f t="array" ref="B295">INDEX(APT_DATA, ROW(B295)-13, 2*$A$12-1)</f>
        <v>-9.5699463160083931E-2</v>
      </c>
      <c r="C295" s="11" cm="1">
        <f t="array" ref="C295">INDEX(APT_DATA, ROW(C295)-13, 2*$A$12)</f>
        <v>-0.15513327083796169</v>
      </c>
      <c r="D295" s="12">
        <f t="shared" si="23"/>
        <v>4.2328070943898899E-3</v>
      </c>
      <c r="E295" s="12">
        <f t="shared" si="23"/>
        <v>-3.0331368908552481E-2</v>
      </c>
      <c r="F295" s="13">
        <v>-9.9932270254473821E-2</v>
      </c>
      <c r="G295" s="13">
        <v>-0.12480190192940921</v>
      </c>
      <c r="H295" s="45">
        <f t="shared" si="22"/>
        <v>0.98617794441395235</v>
      </c>
    </row>
    <row r="296" spans="1:8">
      <c r="A296" s="74">
        <v>45107</v>
      </c>
      <c r="B296" s="75" cm="1">
        <f t="array" ref="B296">INDEX(APT_DATA, ROW(B296)-13, 2*$A$12-1)</f>
        <v>-9.9478913421584658E-2</v>
      </c>
      <c r="C296" s="75" cm="1">
        <f t="array" ref="C296">INDEX(APT_DATA, ROW(C296)-13, 2*$A$12)</f>
        <v>-0.15757594634075311</v>
      </c>
      <c r="D296" s="76">
        <f t="shared" si="23"/>
        <v>3.9787253115283194E-3</v>
      </c>
      <c r="E296" s="76">
        <f t="shared" si="23"/>
        <v>-2.9234302416657587E-2</v>
      </c>
      <c r="F296" s="13">
        <v>-0.10345763873311298</v>
      </c>
      <c r="G296" s="13">
        <v>-0.12834164392409553</v>
      </c>
      <c r="H296" s="45">
        <f t="shared" si="22"/>
        <v>0.98938852439270786</v>
      </c>
    </row>
    <row r="297" spans="1:8">
      <c r="A297" s="74">
        <v>45138</v>
      </c>
      <c r="B297" s="75" cm="1">
        <f t="array" ref="B297">INDEX(APT_DATA, ROW(B297)-13, 2*$A$12-1)</f>
        <v>-0.10183518002649694</v>
      </c>
      <c r="C297" s="75" cm="1">
        <f t="array" ref="C297">INDEX(APT_DATA, ROW(C297)-13, 2*$A$12)</f>
        <v>-0.16015167202350289</v>
      </c>
      <c r="D297" s="76">
        <f t="shared" ref="D297:D307" si="24">B297-F297</f>
        <v>3.3391880691575615E-3</v>
      </c>
      <c r="E297" s="76">
        <f t="shared" ref="E297:E307" si="25">C297-G297</f>
        <v>-2.8974999059413031E-2</v>
      </c>
      <c r="F297" s="13">
        <v>-0.1051743680956545</v>
      </c>
      <c r="G297" s="13">
        <v>-0.13117667296408986</v>
      </c>
      <c r="H297" s="45">
        <f t="shared" si="22"/>
        <v>0.99275698816922597</v>
      </c>
    </row>
    <row r="298" spans="1:8">
      <c r="A298" s="74">
        <v>45169</v>
      </c>
      <c r="B298" s="75" cm="1">
        <f t="array" ref="B298">INDEX(APT_DATA, ROW(B298)-13, 2*$A$12-1)</f>
        <v>-0.10103581131681194</v>
      </c>
      <c r="C298" s="75" cm="1">
        <f t="array" ref="C298">INDEX(APT_DATA, ROW(C298)-13, 2*$A$12)</f>
        <v>-0.15866626754164781</v>
      </c>
      <c r="D298" s="76">
        <f t="shared" si="24"/>
        <v>2.877682471468801E-3</v>
      </c>
      <c r="E298" s="76">
        <f t="shared" si="25"/>
        <v>-2.812609401777566E-2</v>
      </c>
      <c r="F298" s="13">
        <v>-0.10391349378828074</v>
      </c>
      <c r="G298" s="13">
        <v>-0.13054017352387215</v>
      </c>
      <c r="H298" s="45">
        <f t="shared" si="22"/>
        <v>0.99487247809619306</v>
      </c>
    </row>
    <row r="299" spans="1:8">
      <c r="A299" s="74">
        <v>45199</v>
      </c>
      <c r="B299" s="75" cm="1">
        <f t="array" ref="B299">INDEX(APT_DATA, ROW(B299)-13, 2*$A$12-1)</f>
        <v>-9.6905208603169202E-2</v>
      </c>
      <c r="C299" s="75" cm="1">
        <f t="array" ref="C299">INDEX(APT_DATA, ROW(C299)-13, 2*$A$12)</f>
        <v>-0.15349008696714816</v>
      </c>
      <c r="D299" s="76">
        <f t="shared" si="24"/>
        <v>4.0907109542633879E-3</v>
      </c>
      <c r="E299" s="76">
        <f t="shared" si="25"/>
        <v>-2.6349939698297464E-2</v>
      </c>
      <c r="F299" s="13">
        <v>-0.10099591955743259</v>
      </c>
      <c r="G299" s="13">
        <v>-0.1271401472688507</v>
      </c>
      <c r="H299" s="45">
        <f t="shared" si="22"/>
        <v>0.994200330422082</v>
      </c>
    </row>
    <row r="300" spans="1:8">
      <c r="A300" s="74">
        <v>45230</v>
      </c>
      <c r="B300" s="75" cm="1">
        <f t="array" ref="B300">INDEX(APT_DATA, ROW(B300)-13, 2*$A$12-1)</f>
        <v>-8.873064865703395E-2</v>
      </c>
      <c r="C300" s="75" cm="1">
        <f t="array" ref="C300">INDEX(APT_DATA, ROW(C300)-13, 2*$A$12)</f>
        <v>-0.14250842532413366</v>
      </c>
      <c r="D300" s="76">
        <f t="shared" si="24"/>
        <v>4.7376813032158349E-3</v>
      </c>
      <c r="E300" s="76">
        <f t="shared" si="25"/>
        <v>-2.4123812811461143E-2</v>
      </c>
      <c r="F300" s="13">
        <v>-9.3468329960249785E-2</v>
      </c>
      <c r="G300" s="13">
        <v>-0.11838461251267252</v>
      </c>
      <c r="H300" s="45">
        <f t="shared" si="22"/>
        <v>0.98997366383850005</v>
      </c>
    </row>
    <row r="301" spans="1:8">
      <c r="A301" s="74">
        <v>45260</v>
      </c>
      <c r="B301" s="75" cm="1">
        <f t="array" ref="B301">INDEX(APT_DATA, ROW(B301)-13, 2*$A$12-1)</f>
        <v>-7.5292746381994791E-2</v>
      </c>
      <c r="C301" s="75" cm="1">
        <f t="array" ref="C301">INDEX(APT_DATA, ROW(C301)-13, 2*$A$12)</f>
        <v>-0.11785864154186365</v>
      </c>
      <c r="D301" s="76">
        <f t="shared" si="24"/>
        <v>5.0715768019921059E-3</v>
      </c>
      <c r="E301" s="76">
        <f t="shared" si="25"/>
        <v>-1.7631279531795885E-2</v>
      </c>
      <c r="F301" s="13">
        <v>-8.0364323183986897E-2</v>
      </c>
      <c r="G301" s="13">
        <v>-0.10022736201006777</v>
      </c>
      <c r="H301" s="45">
        <f t="shared" si="22"/>
        <v>0.98415376386816467</v>
      </c>
    </row>
    <row r="302" spans="1:8">
      <c r="A302" s="74">
        <v>45291</v>
      </c>
      <c r="B302" s="75" cm="1">
        <f t="array" ref="B302">INDEX(APT_DATA, ROW(B302)-13, 2*$A$12-1)</f>
        <v>-6.2845416872142068E-2</v>
      </c>
      <c r="C302" s="75" cm="1">
        <f t="array" ref="C302">INDEX(APT_DATA, ROW(C302)-13, 2*$A$12)</f>
        <v>-8.3610670745342008E-2</v>
      </c>
      <c r="D302" s="76">
        <f t="shared" si="24"/>
        <v>4.3582698759122573E-3</v>
      </c>
      <c r="E302" s="76">
        <f t="shared" si="25"/>
        <v>-5.9902258920860874E-3</v>
      </c>
      <c r="F302" s="13">
        <v>-6.7203686748054325E-2</v>
      </c>
      <c r="G302" s="13">
        <v>-7.7620444853255921E-2</v>
      </c>
      <c r="H302" s="45">
        <f t="shared" si="22"/>
        <v>0.93898859398642731</v>
      </c>
    </row>
    <row r="303" spans="1:8">
      <c r="A303" s="74">
        <v>45322</v>
      </c>
      <c r="B303" s="75" cm="1">
        <f t="array" ref="B303">INDEX(APT_DATA, ROW(B303)-13, 2*$A$12-1)</f>
        <v>-4.4658599762701923E-2</v>
      </c>
      <c r="C303" s="75" cm="1">
        <f t="array" ref="C303">INDEX(APT_DATA, ROW(C303)-13, 2*$A$12)</f>
        <v>-4.1298248266642634E-2</v>
      </c>
      <c r="D303" s="76">
        <f t="shared" si="24"/>
        <v>5.8477807593598774E-3</v>
      </c>
      <c r="E303" s="76">
        <f t="shared" si="25"/>
        <v>7.4357826460983434E-3</v>
      </c>
      <c r="F303" s="13">
        <v>-5.05063805220618E-2</v>
      </c>
      <c r="G303" s="13">
        <v>-4.8734030912740978E-2</v>
      </c>
      <c r="H303" s="45">
        <f t="shared" si="22"/>
        <v>0.94654723881123615</v>
      </c>
    </row>
    <row r="304" spans="1:8">
      <c r="A304" s="74">
        <v>45351</v>
      </c>
      <c r="B304" s="75" cm="1">
        <f t="array" ref="B304">INDEX(APT_DATA, ROW(B304)-13, 2*$A$12-1)</f>
        <v>-3.4250038657115622E-2</v>
      </c>
      <c r="C304" s="75" cm="1">
        <f t="array" ref="C304">INDEX(APT_DATA, ROW(C304)-13, 2*$A$12)</f>
        <v>-1.2664488999530987E-2</v>
      </c>
      <c r="D304" s="76">
        <f t="shared" si="24"/>
        <v>6.1649369086893557E-3</v>
      </c>
      <c r="E304" s="76">
        <f t="shared" si="25"/>
        <v>1.4169304222253487E-2</v>
      </c>
      <c r="F304" s="13">
        <v>-4.0414975565804978E-2</v>
      </c>
      <c r="G304" s="13">
        <v>-2.6833793221784474E-2</v>
      </c>
      <c r="H304" s="45">
        <f t="shared" si="22"/>
        <v>0.98078249606052137</v>
      </c>
    </row>
    <row r="305" spans="1:8">
      <c r="A305" s="74">
        <v>45382</v>
      </c>
      <c r="B305" s="75" cm="1">
        <f t="array" ref="B305">INDEX(APT_DATA, ROW(B305)-13, 2*$A$12-1)</f>
        <v>-2.4259019650003766E-2</v>
      </c>
      <c r="C305" s="75" cm="1">
        <f t="array" ref="C305">INDEX(APT_DATA, ROW(C305)-13, 2*$A$12)</f>
        <v>1.0617940193099473E-2</v>
      </c>
      <c r="D305" s="76">
        <f t="shared" si="24"/>
        <v>5.8475367900523434E-3</v>
      </c>
      <c r="E305" s="76">
        <f t="shared" si="25"/>
        <v>2.2229858736550701E-2</v>
      </c>
      <c r="F305" s="13">
        <v>-3.0106556440056109E-2</v>
      </c>
      <c r="G305" s="13">
        <v>-1.1611918543451227E-2</v>
      </c>
      <c r="H305" s="45">
        <f t="shared" si="22"/>
        <v>0.99393640933089378</v>
      </c>
    </row>
    <row r="306" spans="1:8">
      <c r="A306" s="74">
        <v>45412</v>
      </c>
      <c r="B306" s="75" cm="1">
        <f t="array" ref="B306">INDEX(APT_DATA, ROW(B306)-13, 2*$A$12-1)</f>
        <v>-1.6340333392592665E-2</v>
      </c>
      <c r="C306" s="75" cm="1">
        <f t="array" ref="C306">INDEX(APT_DATA, ROW(C306)-13, 2*$A$12)</f>
        <v>2.9518100292916127E-2</v>
      </c>
      <c r="D306" s="76">
        <f t="shared" si="24"/>
        <v>4.6697876074007771E-3</v>
      </c>
      <c r="E306" s="76">
        <f t="shared" si="25"/>
        <v>2.9159338881041386E-2</v>
      </c>
      <c r="F306" s="13">
        <v>-2.1010120999993442E-2</v>
      </c>
      <c r="G306" s="13">
        <v>3.5876141187474175E-4</v>
      </c>
      <c r="H306" s="45">
        <f t="shared" si="22"/>
        <v>0.99734436205646804</v>
      </c>
    </row>
    <row r="307" spans="1:8">
      <c r="A307" s="74">
        <v>45443</v>
      </c>
      <c r="B307" s="75" cm="1">
        <f t="array" ref="B307">INDEX(APT_DATA, ROW(B307)-13, 2*$A$12-1)</f>
        <v>-7.9721421851191021E-3</v>
      </c>
      <c r="C307" s="75" cm="1">
        <f t="array" ref="C307">INDEX(APT_DATA, ROW(C307)-13, 2*$A$12)</f>
        <v>4.1564093839407956E-2</v>
      </c>
      <c r="D307" s="76">
        <f t="shared" si="24"/>
        <v>5.9321009972389538E-3</v>
      </c>
      <c r="E307" s="76">
        <f t="shared" si="25"/>
        <v>3.2355186758577403E-2</v>
      </c>
      <c r="F307" s="13">
        <v>-1.3904243182358056E-2</v>
      </c>
      <c r="G307" s="13">
        <v>9.2089070808305529E-3</v>
      </c>
      <c r="H307" s="45">
        <f t="shared" si="22"/>
        <v>0.99781368976158913</v>
      </c>
    </row>
    <row r="308" spans="1:8">
      <c r="A308" s="74">
        <v>45473</v>
      </c>
      <c r="B308" s="75" cm="1">
        <f t="array" ref="B308">INDEX(APT_DATA, ROW(B308)-13, 2*$A$12-1)</f>
        <v>1.2400739442286479E-3</v>
      </c>
      <c r="C308" s="75" cm="1">
        <f t="array" ref="C308">INDEX(APT_DATA, ROW(C308)-13, 2*$A$12)</f>
        <v>2.9908167732717317E-3</v>
      </c>
      <c r="D308" s="76">
        <f t="shared" ref="D308" si="26">B308-F308</f>
        <v>2.1890416246413968E-3</v>
      </c>
      <c r="E308" s="76">
        <f t="shared" ref="E308" si="27">C308-G308</f>
        <v>2.1531022242478048E-3</v>
      </c>
      <c r="F308" s="13">
        <v>-9.4896768041274893E-4</v>
      </c>
      <c r="G308" s="13">
        <v>8.3771454902392684E-4</v>
      </c>
      <c r="H308" s="45">
        <f t="shared" si="22"/>
        <v>0.97791940463607285</v>
      </c>
    </row>
  </sheetData>
  <mergeCells count="3">
    <mergeCell ref="B12:C12"/>
    <mergeCell ref="D12:E12"/>
    <mergeCell ref="F12:G12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9F49-C357-4C54-A29B-80C91B1D1EA6}">
  <sheetPr codeName="Sheet5">
    <tabColor rgb="FF92D050"/>
  </sheetPr>
  <dimension ref="A1:AC52"/>
  <sheetViews>
    <sheetView workbookViewId="0">
      <pane xSplit="1" ySplit="1" topLeftCell="B2" activePane="bottomRight" state="frozen"/>
      <selection activeCell="H1" sqref="H1"/>
      <selection pane="topRight" activeCell="H1" sqref="H1"/>
      <selection pane="bottomLeft" activeCell="H1" sqref="H1"/>
      <selection pane="bottomRight" activeCell="J7" sqref="J7"/>
    </sheetView>
  </sheetViews>
  <sheetFormatPr defaultRowHeight="17.399999999999999"/>
  <cols>
    <col min="1" max="1" width="7.8984375" style="4" customWidth="1"/>
    <col min="2" max="2" width="10.69921875" style="22" bestFit="1" customWidth="1"/>
    <col min="3" max="21" width="9.69921875" style="22" bestFit="1" customWidth="1"/>
    <col min="22" max="23" width="8.796875" style="22" bestFit="1" customWidth="1"/>
    <col min="24" max="24" width="11.19921875" style="22" customWidth="1"/>
    <col min="25" max="28" width="10.69921875" bestFit="1" customWidth="1"/>
  </cols>
  <sheetData>
    <row r="1" spans="1:29">
      <c r="A1" s="5" t="s">
        <v>8</v>
      </c>
      <c r="B1" s="20" t="s">
        <v>28</v>
      </c>
      <c r="C1" s="20" t="s">
        <v>29</v>
      </c>
      <c r="D1" s="20" t="s">
        <v>30</v>
      </c>
      <c r="E1" s="20" t="s">
        <v>31</v>
      </c>
      <c r="F1" s="20" t="s">
        <v>32</v>
      </c>
      <c r="G1" s="20" t="s">
        <v>33</v>
      </c>
      <c r="H1" s="20" t="s">
        <v>34</v>
      </c>
      <c r="I1" s="20" t="s">
        <v>35</v>
      </c>
      <c r="J1" s="20" t="s">
        <v>36</v>
      </c>
      <c r="K1" s="20" t="s">
        <v>37</v>
      </c>
      <c r="L1" s="20" t="s">
        <v>38</v>
      </c>
      <c r="M1" s="20" t="s">
        <v>39</v>
      </c>
      <c r="N1" s="20" t="s">
        <v>40</v>
      </c>
      <c r="O1" s="20" t="s">
        <v>41</v>
      </c>
      <c r="P1" s="20" t="s">
        <v>42</v>
      </c>
      <c r="Q1" s="20" t="s">
        <v>43</v>
      </c>
      <c r="R1" s="20" t="s">
        <v>44</v>
      </c>
      <c r="S1" s="20" t="s">
        <v>45</v>
      </c>
      <c r="T1" s="20" t="s">
        <v>46</v>
      </c>
      <c r="U1" s="20" t="s">
        <v>47</v>
      </c>
      <c r="V1" s="20" t="s">
        <v>48</v>
      </c>
      <c r="W1" s="20" t="s">
        <v>49</v>
      </c>
      <c r="X1" s="24" t="s">
        <v>51</v>
      </c>
      <c r="Y1" s="24" t="s">
        <v>52</v>
      </c>
      <c r="Z1" s="24" t="s">
        <v>50</v>
      </c>
      <c r="AA1" s="24" t="s">
        <v>53</v>
      </c>
      <c r="AB1" s="24" t="s">
        <v>54</v>
      </c>
      <c r="AC1" s="24" t="s">
        <v>55</v>
      </c>
    </row>
    <row r="2" spans="1:29">
      <c r="A2" s="2">
        <v>2020</v>
      </c>
      <c r="B2" s="21">
        <v>51836239</v>
      </c>
      <c r="C2" s="21">
        <v>1776616</v>
      </c>
      <c r="D2" s="21">
        <v>2278285</v>
      </c>
      <c r="E2" s="21">
        <v>2250969</v>
      </c>
      <c r="F2" s="21">
        <v>2518218</v>
      </c>
      <c r="G2" s="21">
        <v>3392351</v>
      </c>
      <c r="H2" s="21">
        <v>3645542</v>
      </c>
      <c r="I2" s="21">
        <v>3307803</v>
      </c>
      <c r="J2" s="21">
        <v>3866979</v>
      </c>
      <c r="K2" s="21">
        <v>3872171</v>
      </c>
      <c r="L2" s="21">
        <v>4385732</v>
      </c>
      <c r="M2" s="21">
        <v>4338269</v>
      </c>
      <c r="N2" s="21">
        <v>4237067</v>
      </c>
      <c r="O2" s="21">
        <v>3814370</v>
      </c>
      <c r="P2" s="21">
        <v>2662232</v>
      </c>
      <c r="Q2" s="21">
        <v>1990347</v>
      </c>
      <c r="R2" s="21">
        <v>1608464</v>
      </c>
      <c r="S2" s="21">
        <v>1109242</v>
      </c>
      <c r="T2" s="21">
        <v>548700</v>
      </c>
      <c r="U2" s="21">
        <v>187321</v>
      </c>
      <c r="V2" s="21">
        <v>40208</v>
      </c>
      <c r="W2" s="21">
        <v>5353</v>
      </c>
      <c r="X2" s="23"/>
      <c r="Y2" s="23"/>
      <c r="Z2" s="23"/>
      <c r="AA2" s="23"/>
      <c r="AB2" s="23"/>
      <c r="AC2" s="9"/>
    </row>
    <row r="3" spans="1:29">
      <c r="A3" s="2">
        <v>2021</v>
      </c>
      <c r="B3" s="21">
        <v>51744876</v>
      </c>
      <c r="C3" s="21">
        <v>1617527</v>
      </c>
      <c r="D3" s="21">
        <v>2229491</v>
      </c>
      <c r="E3" s="21">
        <v>2296616</v>
      </c>
      <c r="F3" s="21">
        <v>2345904</v>
      </c>
      <c r="G3" s="21">
        <v>3278877</v>
      </c>
      <c r="H3" s="21">
        <v>3672722</v>
      </c>
      <c r="I3" s="21">
        <v>3302395</v>
      </c>
      <c r="J3" s="21">
        <v>3678606</v>
      </c>
      <c r="K3" s="21">
        <v>3941302</v>
      </c>
      <c r="L3" s="21">
        <v>4210888</v>
      </c>
      <c r="M3" s="21">
        <v>4423203</v>
      </c>
      <c r="N3" s="21">
        <v>4111535</v>
      </c>
      <c r="O3" s="21">
        <v>4064463</v>
      </c>
      <c r="P3" s="21">
        <v>2895582</v>
      </c>
      <c r="Q3" s="21">
        <v>2090931</v>
      </c>
      <c r="R3" s="21">
        <v>1567531</v>
      </c>
      <c r="S3" s="21">
        <v>1157941</v>
      </c>
      <c r="T3" s="21">
        <v>606100</v>
      </c>
      <c r="U3" s="21">
        <v>204369</v>
      </c>
      <c r="V3" s="21">
        <v>43186</v>
      </c>
      <c r="W3" s="21">
        <v>5707</v>
      </c>
      <c r="X3" s="23"/>
      <c r="Y3" s="23"/>
      <c r="Z3" s="23"/>
      <c r="AA3" s="23"/>
      <c r="AB3" s="23"/>
      <c r="AC3" s="9"/>
    </row>
    <row r="4" spans="1:29">
      <c r="A4" s="2">
        <v>2022</v>
      </c>
      <c r="B4" s="21">
        <v>51628117</v>
      </c>
      <c r="C4" s="21">
        <v>1483112</v>
      </c>
      <c r="D4" s="21">
        <v>2141600</v>
      </c>
      <c r="E4" s="21">
        <v>2309760</v>
      </c>
      <c r="F4" s="21">
        <v>2278815</v>
      </c>
      <c r="G4" s="21">
        <v>3099640</v>
      </c>
      <c r="H4" s="21">
        <v>3624252</v>
      </c>
      <c r="I4" s="21">
        <v>3380219</v>
      </c>
      <c r="J4" s="21">
        <v>3474135</v>
      </c>
      <c r="K4" s="21">
        <v>4028942</v>
      </c>
      <c r="L4" s="21">
        <v>4057029</v>
      </c>
      <c r="M4" s="21">
        <v>4481723</v>
      </c>
      <c r="N4" s="21">
        <v>4106280</v>
      </c>
      <c r="O4" s="21">
        <v>4144198</v>
      </c>
      <c r="P4" s="21">
        <v>3063244</v>
      </c>
      <c r="Q4" s="21">
        <v>2167931</v>
      </c>
      <c r="R4" s="21">
        <v>1600887</v>
      </c>
      <c r="S4" s="21">
        <v>1246971</v>
      </c>
      <c r="T4" s="21">
        <v>657653</v>
      </c>
      <c r="U4" s="21">
        <v>227083</v>
      </c>
      <c r="V4" s="21">
        <v>48069</v>
      </c>
      <c r="W4" s="21">
        <v>6574</v>
      </c>
      <c r="X4" s="23"/>
      <c r="Y4" s="23"/>
      <c r="Z4" s="23"/>
      <c r="AA4" s="23"/>
      <c r="AB4" s="23"/>
      <c r="AC4" s="9"/>
    </row>
    <row r="5" spans="1:29">
      <c r="A5" s="2">
        <v>2023</v>
      </c>
      <c r="B5" s="21">
        <v>51558034</v>
      </c>
      <c r="C5" s="21">
        <v>1374609</v>
      </c>
      <c r="D5" s="21">
        <v>2024713</v>
      </c>
      <c r="E5" s="21">
        <v>2286695</v>
      </c>
      <c r="F5" s="21">
        <v>2281595</v>
      </c>
      <c r="G5" s="21">
        <v>2914183</v>
      </c>
      <c r="H5" s="21">
        <v>3562623</v>
      </c>
      <c r="I5" s="21">
        <v>3483644</v>
      </c>
      <c r="J5" s="21">
        <v>3322429</v>
      </c>
      <c r="K5" s="21">
        <v>4055406</v>
      </c>
      <c r="L5" s="21">
        <v>3921880</v>
      </c>
      <c r="M5" s="21">
        <v>4517041</v>
      </c>
      <c r="N5" s="21">
        <v>4061077</v>
      </c>
      <c r="O5" s="21">
        <v>4252206</v>
      </c>
      <c r="P5" s="21">
        <v>3273593</v>
      </c>
      <c r="Q5" s="21">
        <v>2240360</v>
      </c>
      <c r="R5" s="21">
        <v>1643360</v>
      </c>
      <c r="S5" s="21">
        <v>1325872</v>
      </c>
      <c r="T5" s="21">
        <v>704923</v>
      </c>
      <c r="U5" s="21">
        <v>249986</v>
      </c>
      <c r="V5" s="21">
        <v>53667</v>
      </c>
      <c r="W5" s="21">
        <v>8172</v>
      </c>
      <c r="X5" s="23"/>
      <c r="Y5" s="23"/>
      <c r="Z5" s="23"/>
      <c r="AA5" s="23"/>
      <c r="AB5" s="23"/>
      <c r="AC5" s="9"/>
    </row>
    <row r="6" spans="1:29">
      <c r="A6" s="2">
        <v>2024</v>
      </c>
      <c r="B6" s="21">
        <v>51500029</v>
      </c>
      <c r="C6" s="21">
        <v>1284066</v>
      </c>
      <c r="D6" s="21">
        <v>1908356</v>
      </c>
      <c r="E6" s="21">
        <v>2270158</v>
      </c>
      <c r="F6" s="21">
        <v>2257218</v>
      </c>
      <c r="G6" s="21">
        <v>2772090</v>
      </c>
      <c r="H6" s="21">
        <v>3483125</v>
      </c>
      <c r="I6" s="21">
        <v>3561503</v>
      </c>
      <c r="J6" s="21">
        <v>3258043</v>
      </c>
      <c r="K6" s="21">
        <v>4003363</v>
      </c>
      <c r="L6" s="21">
        <v>3816168</v>
      </c>
      <c r="M6" s="21">
        <v>4445725</v>
      </c>
      <c r="N6" s="21">
        <v>4231801</v>
      </c>
      <c r="O6" s="21">
        <v>4200087</v>
      </c>
      <c r="P6" s="21">
        <v>3507325</v>
      </c>
      <c r="Q6" s="21">
        <v>2328861</v>
      </c>
      <c r="R6" s="21">
        <v>1730805</v>
      </c>
      <c r="S6" s="21">
        <v>1337468</v>
      </c>
      <c r="T6" s="21">
        <v>758529</v>
      </c>
      <c r="U6" s="21">
        <v>274908</v>
      </c>
      <c r="V6" s="21">
        <v>62196</v>
      </c>
      <c r="W6" s="21">
        <v>8234</v>
      </c>
      <c r="X6" s="23"/>
      <c r="Y6" s="23"/>
      <c r="Z6" s="23"/>
      <c r="AA6" s="23"/>
      <c r="AB6" s="23"/>
      <c r="AC6" s="9"/>
    </row>
    <row r="7" spans="1:29">
      <c r="A7" s="2">
        <v>2025</v>
      </c>
      <c r="B7" s="21">
        <v>51447504</v>
      </c>
      <c r="C7" s="21">
        <v>1227951</v>
      </c>
      <c r="D7" s="21">
        <v>1755756</v>
      </c>
      <c r="E7" s="21">
        <v>2268551</v>
      </c>
      <c r="F7" s="21">
        <v>2257809</v>
      </c>
      <c r="G7" s="21">
        <v>2597427</v>
      </c>
      <c r="H7" s="21">
        <v>3422562</v>
      </c>
      <c r="I7" s="21">
        <v>3613585</v>
      </c>
      <c r="J7" s="21">
        <v>3262319</v>
      </c>
      <c r="K7" s="21">
        <v>3827686</v>
      </c>
      <c r="L7" s="21">
        <v>3852109</v>
      </c>
      <c r="M7" s="21">
        <v>4354882</v>
      </c>
      <c r="N7" s="21">
        <v>4278091</v>
      </c>
      <c r="O7" s="21">
        <v>4143522</v>
      </c>
      <c r="P7" s="21">
        <v>3685447</v>
      </c>
      <c r="Q7" s="21">
        <v>2533229</v>
      </c>
      <c r="R7" s="21">
        <v>1828637</v>
      </c>
      <c r="S7" s="21">
        <v>1352964</v>
      </c>
      <c r="T7" s="21">
        <v>799600</v>
      </c>
      <c r="U7" s="21">
        <v>306778</v>
      </c>
      <c r="V7" s="21">
        <v>69956</v>
      </c>
      <c r="W7" s="21">
        <v>8643</v>
      </c>
      <c r="X7" s="23"/>
      <c r="Y7" s="23"/>
      <c r="Z7" s="23"/>
      <c r="AA7" s="23"/>
      <c r="AB7" s="23"/>
      <c r="AC7" s="9"/>
    </row>
    <row r="8" spans="1:29">
      <c r="A8" s="2">
        <v>2026</v>
      </c>
      <c r="B8" s="21">
        <v>51397309</v>
      </c>
      <c r="C8" s="21">
        <v>1205329</v>
      </c>
      <c r="D8" s="21">
        <v>1596336</v>
      </c>
      <c r="E8" s="21">
        <v>2218636</v>
      </c>
      <c r="F8" s="21">
        <v>2302121</v>
      </c>
      <c r="G8" s="21">
        <v>2439571</v>
      </c>
      <c r="H8" s="21">
        <v>3333978</v>
      </c>
      <c r="I8" s="21">
        <v>3659920</v>
      </c>
      <c r="J8" s="21">
        <v>3272994</v>
      </c>
      <c r="K8" s="21">
        <v>3651778</v>
      </c>
      <c r="L8" s="21">
        <v>3929899</v>
      </c>
      <c r="M8" s="21">
        <v>4189556</v>
      </c>
      <c r="N8" s="21">
        <v>4370025</v>
      </c>
      <c r="O8" s="21">
        <v>4029785</v>
      </c>
      <c r="P8" s="21">
        <v>3933261</v>
      </c>
      <c r="Q8" s="21">
        <v>2758924</v>
      </c>
      <c r="R8" s="21">
        <v>1921904</v>
      </c>
      <c r="S8" s="21">
        <v>1318942</v>
      </c>
      <c r="T8" s="21">
        <v>837970</v>
      </c>
      <c r="U8" s="21">
        <v>340331</v>
      </c>
      <c r="V8" s="21">
        <v>76598</v>
      </c>
      <c r="W8" s="21">
        <v>9451</v>
      </c>
      <c r="X8" s="23"/>
      <c r="Y8" s="23"/>
      <c r="Z8" s="23"/>
      <c r="AA8" s="23"/>
      <c r="AB8" s="23"/>
      <c r="AC8" s="9"/>
    </row>
    <row r="9" spans="1:29">
      <c r="A9" s="2">
        <v>2027</v>
      </c>
      <c r="B9" s="21">
        <v>51348388</v>
      </c>
      <c r="C9" s="21">
        <v>1209187</v>
      </c>
      <c r="D9" s="21">
        <v>1467870</v>
      </c>
      <c r="E9" s="21">
        <v>2133675</v>
      </c>
      <c r="F9" s="21">
        <v>2317734</v>
      </c>
      <c r="G9" s="21">
        <v>2385467</v>
      </c>
      <c r="H9" s="21">
        <v>3181511</v>
      </c>
      <c r="I9" s="21">
        <v>3627338</v>
      </c>
      <c r="J9" s="21">
        <v>3359718</v>
      </c>
      <c r="K9" s="21">
        <v>3455970</v>
      </c>
      <c r="L9" s="21">
        <v>4025505</v>
      </c>
      <c r="M9" s="21">
        <v>4045100</v>
      </c>
      <c r="N9" s="21">
        <v>4436508</v>
      </c>
      <c r="O9" s="21">
        <v>4032306</v>
      </c>
      <c r="P9" s="21">
        <v>4017343</v>
      </c>
      <c r="Q9" s="21">
        <v>2924439</v>
      </c>
      <c r="R9" s="21">
        <v>1998680</v>
      </c>
      <c r="S9" s="21">
        <v>1356077</v>
      </c>
      <c r="T9" s="21">
        <v>907471</v>
      </c>
      <c r="U9" s="21">
        <v>370155</v>
      </c>
      <c r="V9" s="21">
        <v>85583</v>
      </c>
      <c r="W9" s="21">
        <v>10751</v>
      </c>
      <c r="X9" s="23"/>
      <c r="Y9" s="23"/>
      <c r="Z9" s="23"/>
      <c r="AA9" s="23"/>
      <c r="AB9" s="23"/>
      <c r="AC9" s="9"/>
    </row>
    <row r="10" spans="1:29">
      <c r="A10" s="2">
        <v>2028</v>
      </c>
      <c r="B10" s="21">
        <v>51300095</v>
      </c>
      <c r="C10" s="21">
        <v>1239406</v>
      </c>
      <c r="D10" s="21">
        <v>1364292</v>
      </c>
      <c r="E10" s="21">
        <v>2019393</v>
      </c>
      <c r="F10" s="21">
        <v>2296699</v>
      </c>
      <c r="G10" s="21">
        <v>2393720</v>
      </c>
      <c r="H10" s="21">
        <v>3009470</v>
      </c>
      <c r="I10" s="21">
        <v>3571633</v>
      </c>
      <c r="J10" s="21">
        <v>3463162</v>
      </c>
      <c r="K10" s="21">
        <v>3305895</v>
      </c>
      <c r="L10" s="21">
        <v>4055053</v>
      </c>
      <c r="M10" s="21">
        <v>3914379</v>
      </c>
      <c r="N10" s="21">
        <v>4475665</v>
      </c>
      <c r="O10" s="21">
        <v>3991598</v>
      </c>
      <c r="P10" s="21">
        <v>4126806</v>
      </c>
      <c r="Q10" s="21">
        <v>3129224</v>
      </c>
      <c r="R10" s="21">
        <v>2070706</v>
      </c>
      <c r="S10" s="21">
        <v>1400612</v>
      </c>
      <c r="T10" s="21">
        <v>968070</v>
      </c>
      <c r="U10" s="21">
        <v>397250</v>
      </c>
      <c r="V10" s="21">
        <v>94695</v>
      </c>
      <c r="W10" s="21">
        <v>12367</v>
      </c>
      <c r="X10" s="23"/>
      <c r="Y10" s="23"/>
      <c r="Z10" s="23"/>
      <c r="AA10" s="23"/>
      <c r="AB10" s="23"/>
      <c r="AC10" s="9"/>
    </row>
    <row r="11" spans="1:29">
      <c r="A11" s="2">
        <v>2029</v>
      </c>
      <c r="B11" s="21">
        <v>51250905</v>
      </c>
      <c r="C11" s="21">
        <v>1292411</v>
      </c>
      <c r="D11" s="21">
        <v>1277758</v>
      </c>
      <c r="E11" s="21">
        <v>1904703</v>
      </c>
      <c r="F11" s="21">
        <v>2281209</v>
      </c>
      <c r="G11" s="21">
        <v>2369687</v>
      </c>
      <c r="H11" s="21">
        <v>2870363</v>
      </c>
      <c r="I11" s="21">
        <v>3493677</v>
      </c>
      <c r="J11" s="21">
        <v>3538693</v>
      </c>
      <c r="K11" s="21">
        <v>3240368</v>
      </c>
      <c r="L11" s="21">
        <v>4004185</v>
      </c>
      <c r="M11" s="21">
        <v>3811402</v>
      </c>
      <c r="N11" s="21">
        <v>4408341</v>
      </c>
      <c r="O11" s="21">
        <v>4161658</v>
      </c>
      <c r="P11" s="21">
        <v>4079275</v>
      </c>
      <c r="Q11" s="21">
        <v>3355813</v>
      </c>
      <c r="R11" s="21">
        <v>2156812</v>
      </c>
      <c r="S11" s="21">
        <v>1479431</v>
      </c>
      <c r="T11" s="21">
        <v>977211</v>
      </c>
      <c r="U11" s="21">
        <v>428894</v>
      </c>
      <c r="V11" s="21">
        <v>104764</v>
      </c>
      <c r="W11" s="21">
        <v>14250</v>
      </c>
      <c r="X11" s="23"/>
      <c r="Y11" s="23"/>
      <c r="Z11" s="23"/>
      <c r="AA11" s="23"/>
      <c r="AB11" s="23"/>
      <c r="AC11" s="9"/>
    </row>
    <row r="12" spans="1:29">
      <c r="A12" s="2">
        <v>2030</v>
      </c>
      <c r="B12" s="21">
        <v>51199019</v>
      </c>
      <c r="C12" s="21">
        <v>1353877</v>
      </c>
      <c r="D12" s="21">
        <v>1222425</v>
      </c>
      <c r="E12" s="21">
        <v>1753051</v>
      </c>
      <c r="F12" s="21">
        <v>2279729</v>
      </c>
      <c r="G12" s="21">
        <v>2369431</v>
      </c>
      <c r="H12" s="21">
        <v>2693051</v>
      </c>
      <c r="I12" s="21">
        <v>3430590</v>
      </c>
      <c r="J12" s="21">
        <v>3589871</v>
      </c>
      <c r="K12" s="21">
        <v>3244406</v>
      </c>
      <c r="L12" s="21">
        <v>3829171</v>
      </c>
      <c r="M12" s="21">
        <v>3847685</v>
      </c>
      <c r="N12" s="21">
        <v>4319666</v>
      </c>
      <c r="O12" s="21">
        <v>4209740</v>
      </c>
      <c r="P12" s="21">
        <v>4027289</v>
      </c>
      <c r="Q12" s="21">
        <v>3532151</v>
      </c>
      <c r="R12" s="21">
        <v>2353038</v>
      </c>
      <c r="S12" s="21">
        <v>1567366</v>
      </c>
      <c r="T12" s="21">
        <v>989311</v>
      </c>
      <c r="U12" s="21">
        <v>453607</v>
      </c>
      <c r="V12" s="21">
        <v>117586</v>
      </c>
      <c r="W12" s="21">
        <v>15978</v>
      </c>
      <c r="X12" s="23"/>
      <c r="Y12" s="23"/>
      <c r="Z12" s="23"/>
      <c r="AA12" s="23"/>
      <c r="AB12" s="23"/>
      <c r="AC12" s="9"/>
    </row>
    <row r="13" spans="1:29">
      <c r="A13" s="2">
        <v>2031</v>
      </c>
      <c r="B13" s="21">
        <v>51142848</v>
      </c>
      <c r="C13" s="21">
        <v>1410583</v>
      </c>
      <c r="D13" s="21">
        <v>1200193</v>
      </c>
      <c r="E13" s="21">
        <v>1594603</v>
      </c>
      <c r="F13" s="21">
        <v>2230012</v>
      </c>
      <c r="G13" s="21">
        <v>2412630</v>
      </c>
      <c r="H13" s="21">
        <v>2532230</v>
      </c>
      <c r="I13" s="21">
        <v>3339358</v>
      </c>
      <c r="J13" s="21">
        <v>3635153</v>
      </c>
      <c r="K13" s="21">
        <v>3254804</v>
      </c>
      <c r="L13" s="21">
        <v>3653512</v>
      </c>
      <c r="M13" s="21">
        <v>3925754</v>
      </c>
      <c r="N13" s="21">
        <v>4157041</v>
      </c>
      <c r="O13" s="21">
        <v>4302480</v>
      </c>
      <c r="P13" s="21">
        <v>3919773</v>
      </c>
      <c r="Q13" s="21">
        <v>3775018</v>
      </c>
      <c r="R13" s="21">
        <v>2565904</v>
      </c>
      <c r="S13" s="21">
        <v>1645745</v>
      </c>
      <c r="T13" s="21">
        <v>962934</v>
      </c>
      <c r="U13" s="21">
        <v>476968</v>
      </c>
      <c r="V13" s="21">
        <v>130684</v>
      </c>
      <c r="W13" s="21">
        <v>17469</v>
      </c>
      <c r="X13" s="23"/>
      <c r="Y13" s="23"/>
      <c r="Z13" s="23"/>
      <c r="AA13" s="23"/>
      <c r="AB13" s="23"/>
      <c r="AC13" s="9"/>
    </row>
    <row r="14" spans="1:29">
      <c r="A14" s="2">
        <v>2032</v>
      </c>
      <c r="B14" s="21">
        <v>51082971</v>
      </c>
      <c r="C14" s="21">
        <v>1461369</v>
      </c>
      <c r="D14" s="21">
        <v>1204099</v>
      </c>
      <c r="E14" s="21">
        <v>1466974</v>
      </c>
      <c r="F14" s="21">
        <v>2145482</v>
      </c>
      <c r="G14" s="21">
        <v>2427484</v>
      </c>
      <c r="H14" s="21">
        <v>2475738</v>
      </c>
      <c r="I14" s="21">
        <v>3184416</v>
      </c>
      <c r="J14" s="21">
        <v>3601783</v>
      </c>
      <c r="K14" s="21">
        <v>3341127</v>
      </c>
      <c r="L14" s="21">
        <v>3458026</v>
      </c>
      <c r="M14" s="21">
        <v>4021644</v>
      </c>
      <c r="N14" s="21">
        <v>4014806</v>
      </c>
      <c r="O14" s="21">
        <v>4369964</v>
      </c>
      <c r="P14" s="21">
        <v>3924975</v>
      </c>
      <c r="Q14" s="21">
        <v>3859232</v>
      </c>
      <c r="R14" s="21">
        <v>2724946</v>
      </c>
      <c r="S14" s="21">
        <v>1718718</v>
      </c>
      <c r="T14" s="21">
        <v>999919</v>
      </c>
      <c r="U14" s="21">
        <v>520256</v>
      </c>
      <c r="V14" s="21">
        <v>142341</v>
      </c>
      <c r="W14" s="21">
        <v>19672</v>
      </c>
      <c r="X14" s="23"/>
      <c r="Y14" s="23"/>
      <c r="Z14" s="23"/>
      <c r="AA14" s="23"/>
      <c r="AB14" s="23"/>
      <c r="AC14" s="9"/>
    </row>
    <row r="15" spans="1:29">
      <c r="A15" s="2">
        <v>2033</v>
      </c>
      <c r="B15" s="21">
        <v>51018619</v>
      </c>
      <c r="C15" s="21">
        <v>1505287</v>
      </c>
      <c r="D15" s="21">
        <v>1234099</v>
      </c>
      <c r="E15" s="21">
        <v>1364052</v>
      </c>
      <c r="F15" s="21">
        <v>2031797</v>
      </c>
      <c r="G15" s="21">
        <v>2406256</v>
      </c>
      <c r="H15" s="21">
        <v>2482445</v>
      </c>
      <c r="I15" s="21">
        <v>3010237</v>
      </c>
      <c r="J15" s="21">
        <v>3545431</v>
      </c>
      <c r="K15" s="21">
        <v>3444312</v>
      </c>
      <c r="L15" s="21">
        <v>3308119</v>
      </c>
      <c r="M15" s="21">
        <v>4051809</v>
      </c>
      <c r="N15" s="21">
        <v>3886233</v>
      </c>
      <c r="O15" s="21">
        <v>4410485</v>
      </c>
      <c r="P15" s="21">
        <v>3888821</v>
      </c>
      <c r="Q15" s="21">
        <v>3968378</v>
      </c>
      <c r="R15" s="21">
        <v>2920020</v>
      </c>
      <c r="S15" s="21">
        <v>1787331</v>
      </c>
      <c r="T15" s="21">
        <v>1041983</v>
      </c>
      <c r="U15" s="21">
        <v>556839</v>
      </c>
      <c r="V15" s="21">
        <v>152752</v>
      </c>
      <c r="W15" s="21">
        <v>21933</v>
      </c>
      <c r="X15" s="23"/>
      <c r="Y15" s="23"/>
      <c r="Z15" s="23"/>
      <c r="AA15" s="23"/>
      <c r="AB15" s="23"/>
      <c r="AC15" s="9"/>
    </row>
    <row r="16" spans="1:29">
      <c r="A16" s="2">
        <v>2034</v>
      </c>
      <c r="B16" s="21">
        <v>50947857</v>
      </c>
      <c r="C16" s="21">
        <v>1541870</v>
      </c>
      <c r="D16" s="21">
        <v>1286653</v>
      </c>
      <c r="E16" s="21">
        <v>1278048</v>
      </c>
      <c r="F16" s="21">
        <v>1917791</v>
      </c>
      <c r="G16" s="21">
        <v>2390661</v>
      </c>
      <c r="H16" s="21">
        <v>2457787</v>
      </c>
      <c r="I16" s="21">
        <v>2869602</v>
      </c>
      <c r="J16" s="21">
        <v>3467036</v>
      </c>
      <c r="K16" s="21">
        <v>3519832</v>
      </c>
      <c r="L16" s="21">
        <v>3242703</v>
      </c>
      <c r="M16" s="21">
        <v>4001765</v>
      </c>
      <c r="N16" s="21">
        <v>3785223</v>
      </c>
      <c r="O16" s="21">
        <v>4346220</v>
      </c>
      <c r="P16" s="21">
        <v>4058324</v>
      </c>
      <c r="Q16" s="21">
        <v>3925442</v>
      </c>
      <c r="R16" s="21">
        <v>3135101</v>
      </c>
      <c r="S16" s="21">
        <v>1867498</v>
      </c>
      <c r="T16" s="21">
        <v>1104841</v>
      </c>
      <c r="U16" s="21">
        <v>561484</v>
      </c>
      <c r="V16" s="21">
        <v>165518</v>
      </c>
      <c r="W16" s="21">
        <v>24458</v>
      </c>
      <c r="X16" s="23"/>
      <c r="Y16" s="23"/>
      <c r="Z16" s="23"/>
      <c r="AA16" s="23"/>
      <c r="AB16" s="23"/>
      <c r="AC16" s="9"/>
    </row>
    <row r="17" spans="1:29">
      <c r="A17" s="2">
        <v>2035</v>
      </c>
      <c r="B17" s="21">
        <v>50868691</v>
      </c>
      <c r="C17" s="21">
        <v>1571194</v>
      </c>
      <c r="D17" s="21">
        <v>1347539</v>
      </c>
      <c r="E17" s="21">
        <v>1223083</v>
      </c>
      <c r="F17" s="21">
        <v>1766857</v>
      </c>
      <c r="G17" s="21">
        <v>2389238</v>
      </c>
      <c r="H17" s="21">
        <v>2457411</v>
      </c>
      <c r="I17" s="21">
        <v>2691433</v>
      </c>
      <c r="J17" s="21">
        <v>3403788</v>
      </c>
      <c r="K17" s="21">
        <v>3571200</v>
      </c>
      <c r="L17" s="21">
        <v>3246947</v>
      </c>
      <c r="M17" s="21">
        <v>3828049</v>
      </c>
      <c r="N17" s="21">
        <v>3822443</v>
      </c>
      <c r="O17" s="21">
        <v>4260394</v>
      </c>
      <c r="P17" s="21">
        <v>4108715</v>
      </c>
      <c r="Q17" s="21">
        <v>3879477</v>
      </c>
      <c r="R17" s="21">
        <v>3307259</v>
      </c>
      <c r="S17" s="21">
        <v>2047493</v>
      </c>
      <c r="T17" s="21">
        <v>1174623</v>
      </c>
      <c r="U17" s="21">
        <v>568310</v>
      </c>
      <c r="V17" s="21">
        <v>175620</v>
      </c>
      <c r="W17" s="21">
        <v>27618</v>
      </c>
      <c r="X17" s="23"/>
      <c r="Y17" s="23"/>
      <c r="Z17" s="23"/>
      <c r="AA17" s="23"/>
      <c r="AB17" s="23"/>
      <c r="AC17" s="9"/>
    </row>
    <row r="18" spans="1:29">
      <c r="A18" s="2">
        <v>2036</v>
      </c>
      <c r="B18" s="21">
        <v>50774771</v>
      </c>
      <c r="C18" s="21">
        <v>1588356</v>
      </c>
      <c r="D18" s="21">
        <v>1403667</v>
      </c>
      <c r="E18" s="21">
        <v>1200998</v>
      </c>
      <c r="F18" s="21">
        <v>1609247</v>
      </c>
      <c r="G18" s="21">
        <v>2340014</v>
      </c>
      <c r="H18" s="21">
        <v>2500722</v>
      </c>
      <c r="I18" s="21">
        <v>2530382</v>
      </c>
      <c r="J18" s="21">
        <v>3312851</v>
      </c>
      <c r="K18" s="21">
        <v>3616858</v>
      </c>
      <c r="L18" s="21">
        <v>3257834</v>
      </c>
      <c r="M18" s="21">
        <v>3653528</v>
      </c>
      <c r="N18" s="21">
        <v>3901388</v>
      </c>
      <c r="O18" s="21">
        <v>4101550</v>
      </c>
      <c r="P18" s="21">
        <v>4202824</v>
      </c>
      <c r="Q18" s="21">
        <v>3780482</v>
      </c>
      <c r="R18" s="21">
        <v>3540840</v>
      </c>
      <c r="S18" s="21">
        <v>2236075</v>
      </c>
      <c r="T18" s="21">
        <v>1230106</v>
      </c>
      <c r="U18" s="21">
        <v>551047</v>
      </c>
      <c r="V18" s="21">
        <v>185297</v>
      </c>
      <c r="W18" s="21">
        <v>30705</v>
      </c>
      <c r="X18" s="23"/>
      <c r="Y18" s="23"/>
      <c r="Z18" s="23"/>
      <c r="AA18" s="23"/>
      <c r="AB18" s="23"/>
      <c r="AC18" s="9"/>
    </row>
    <row r="19" spans="1:29">
      <c r="A19" s="2">
        <v>2037</v>
      </c>
      <c r="B19" s="21">
        <v>50660209</v>
      </c>
      <c r="C19" s="21">
        <v>1589298</v>
      </c>
      <c r="D19" s="21">
        <v>1453934</v>
      </c>
      <c r="E19" s="21">
        <v>1204870</v>
      </c>
      <c r="F19" s="21">
        <v>1482435</v>
      </c>
      <c r="G19" s="21">
        <v>2256287</v>
      </c>
      <c r="H19" s="21">
        <v>2515817</v>
      </c>
      <c r="I19" s="21">
        <v>2473767</v>
      </c>
      <c r="J19" s="21">
        <v>3158168</v>
      </c>
      <c r="K19" s="21">
        <v>3584007</v>
      </c>
      <c r="L19" s="21">
        <v>3344476</v>
      </c>
      <c r="M19" s="21">
        <v>3459235</v>
      </c>
      <c r="N19" s="21">
        <v>3998081</v>
      </c>
      <c r="O19" s="21">
        <v>3962525</v>
      </c>
      <c r="P19" s="21">
        <v>4271769</v>
      </c>
      <c r="Q19" s="21">
        <v>3789260</v>
      </c>
      <c r="R19" s="21">
        <v>3623242</v>
      </c>
      <c r="S19" s="21">
        <v>2381309</v>
      </c>
      <c r="T19" s="21">
        <v>1292915</v>
      </c>
      <c r="U19" s="21">
        <v>581196</v>
      </c>
      <c r="V19" s="21">
        <v>204068</v>
      </c>
      <c r="W19" s="21">
        <v>33550</v>
      </c>
      <c r="X19" s="23"/>
      <c r="Y19" s="23"/>
      <c r="Z19" s="23"/>
      <c r="AA19" s="23"/>
      <c r="AB19" s="23"/>
      <c r="AC19" s="9"/>
    </row>
    <row r="20" spans="1:29">
      <c r="A20" s="2">
        <v>2038</v>
      </c>
      <c r="B20" s="21">
        <v>50524704</v>
      </c>
      <c r="C20" s="21">
        <v>1576194</v>
      </c>
      <c r="D20" s="21">
        <v>1497402</v>
      </c>
      <c r="E20" s="21">
        <v>1234713</v>
      </c>
      <c r="F20" s="21">
        <v>1380164</v>
      </c>
      <c r="G20" s="21">
        <v>2143724</v>
      </c>
      <c r="H20" s="21">
        <v>2494762</v>
      </c>
      <c r="I20" s="21">
        <v>2480604</v>
      </c>
      <c r="J20" s="21">
        <v>2984138</v>
      </c>
      <c r="K20" s="21">
        <v>3528079</v>
      </c>
      <c r="L20" s="21">
        <v>3448084</v>
      </c>
      <c r="M20" s="21">
        <v>3310190</v>
      </c>
      <c r="N20" s="21">
        <v>4029354</v>
      </c>
      <c r="O20" s="21">
        <v>3836953</v>
      </c>
      <c r="P20" s="21">
        <v>4314046</v>
      </c>
      <c r="Q20" s="21">
        <v>3759220</v>
      </c>
      <c r="R20" s="21">
        <v>3730089</v>
      </c>
      <c r="S20" s="21">
        <v>2556853</v>
      </c>
      <c r="T20" s="21">
        <v>1351708</v>
      </c>
      <c r="U20" s="21">
        <v>613271</v>
      </c>
      <c r="V20" s="21">
        <v>219091</v>
      </c>
      <c r="W20" s="21">
        <v>36065</v>
      </c>
      <c r="X20" s="23"/>
      <c r="Y20" s="23"/>
      <c r="Z20" s="23"/>
      <c r="AA20" s="23"/>
      <c r="AB20" s="23"/>
      <c r="AC20" s="9"/>
    </row>
    <row r="21" spans="1:29">
      <c r="A21" s="2">
        <v>2039</v>
      </c>
      <c r="B21" s="21">
        <v>50368731</v>
      </c>
      <c r="C21" s="21">
        <v>1551398</v>
      </c>
      <c r="D21" s="21">
        <v>1533612</v>
      </c>
      <c r="E21" s="21">
        <v>1287013</v>
      </c>
      <c r="F21" s="21">
        <v>1294696</v>
      </c>
      <c r="G21" s="21">
        <v>2030993</v>
      </c>
      <c r="H21" s="21">
        <v>2479432</v>
      </c>
      <c r="I21" s="21">
        <v>2456091</v>
      </c>
      <c r="J21" s="21">
        <v>2843625</v>
      </c>
      <c r="K21" s="21">
        <v>3450095</v>
      </c>
      <c r="L21" s="21">
        <v>3524147</v>
      </c>
      <c r="M21" s="21">
        <v>3245355</v>
      </c>
      <c r="N21" s="21">
        <v>3980641</v>
      </c>
      <c r="O21" s="21">
        <v>3738616</v>
      </c>
      <c r="P21" s="21">
        <v>4253744</v>
      </c>
      <c r="Q21" s="21">
        <v>3927377</v>
      </c>
      <c r="R21" s="21">
        <v>3692145</v>
      </c>
      <c r="S21" s="21">
        <v>2749088</v>
      </c>
      <c r="T21" s="21">
        <v>1418271</v>
      </c>
      <c r="U21" s="21">
        <v>653100</v>
      </c>
      <c r="V21" s="21">
        <v>219965</v>
      </c>
      <c r="W21" s="21">
        <v>39327</v>
      </c>
      <c r="X21" s="23"/>
      <c r="Y21" s="23"/>
      <c r="Z21" s="23"/>
      <c r="AA21" s="23"/>
      <c r="AB21" s="23"/>
      <c r="AC21" s="9"/>
    </row>
    <row r="22" spans="1:29">
      <c r="A22" s="2">
        <v>2040</v>
      </c>
      <c r="B22" s="21">
        <v>50193281</v>
      </c>
      <c r="C22" s="21">
        <v>1517234</v>
      </c>
      <c r="D22" s="21">
        <v>1562633</v>
      </c>
      <c r="E22" s="21">
        <v>1347600</v>
      </c>
      <c r="F22" s="21">
        <v>1240144</v>
      </c>
      <c r="G22" s="21">
        <v>1881703</v>
      </c>
      <c r="H22" s="21">
        <v>2478245</v>
      </c>
      <c r="I22" s="21">
        <v>2455771</v>
      </c>
      <c r="J22" s="21">
        <v>2665687</v>
      </c>
      <c r="K22" s="21">
        <v>3387210</v>
      </c>
      <c r="L22" s="21">
        <v>3576072</v>
      </c>
      <c r="M22" s="21">
        <v>3250106</v>
      </c>
      <c r="N22" s="21">
        <v>3808892</v>
      </c>
      <c r="O22" s="21">
        <v>3777114</v>
      </c>
      <c r="P22" s="21">
        <v>4171671</v>
      </c>
      <c r="Q22" s="21">
        <v>3980283</v>
      </c>
      <c r="R22" s="21">
        <v>3654343</v>
      </c>
      <c r="S22" s="21">
        <v>2910675</v>
      </c>
      <c r="T22" s="21">
        <v>1566729</v>
      </c>
      <c r="U22" s="21">
        <v>696895</v>
      </c>
      <c r="V22" s="21">
        <v>222239</v>
      </c>
      <c r="W22" s="21">
        <v>42035</v>
      </c>
      <c r="X22" s="23"/>
      <c r="Y22" s="23"/>
      <c r="Z22" s="23"/>
      <c r="AA22" s="23"/>
      <c r="AB22" s="23"/>
      <c r="AC22" s="9"/>
    </row>
    <row r="23" spans="1:29">
      <c r="A23" s="2">
        <v>2041</v>
      </c>
      <c r="B23" s="21">
        <v>49998451</v>
      </c>
      <c r="C23" s="21">
        <v>1481234</v>
      </c>
      <c r="D23" s="21">
        <v>1579610</v>
      </c>
      <c r="E23" s="21">
        <v>1403436</v>
      </c>
      <c r="F23" s="21">
        <v>1218311</v>
      </c>
      <c r="G23" s="21">
        <v>1725923</v>
      </c>
      <c r="H23" s="21">
        <v>2429099</v>
      </c>
      <c r="I23" s="21">
        <v>2499275</v>
      </c>
      <c r="J23" s="21">
        <v>2504819</v>
      </c>
      <c r="K23" s="21">
        <v>3296649</v>
      </c>
      <c r="L23" s="21">
        <v>3622223</v>
      </c>
      <c r="M23" s="21">
        <v>3261645</v>
      </c>
      <c r="N23" s="21">
        <v>3636063</v>
      </c>
      <c r="O23" s="21">
        <v>3857037</v>
      </c>
      <c r="P23" s="21">
        <v>4017766</v>
      </c>
      <c r="Q23" s="21">
        <v>4075486</v>
      </c>
      <c r="R23" s="21">
        <v>3567929</v>
      </c>
      <c r="S23" s="21">
        <v>3124393</v>
      </c>
      <c r="T23" s="21">
        <v>1713491</v>
      </c>
      <c r="U23" s="21">
        <v>725497</v>
      </c>
      <c r="V23" s="21">
        <v>213927</v>
      </c>
      <c r="W23" s="21">
        <v>44638</v>
      </c>
      <c r="X23" s="23"/>
      <c r="Y23" s="23"/>
      <c r="Z23" s="23"/>
      <c r="AA23" s="23"/>
      <c r="AB23" s="23"/>
      <c r="AC23" s="9"/>
    </row>
    <row r="24" spans="1:29">
      <c r="A24" s="2">
        <v>2042</v>
      </c>
      <c r="B24" s="21">
        <v>49784159</v>
      </c>
      <c r="C24" s="21">
        <v>1450073</v>
      </c>
      <c r="D24" s="21">
        <v>1580535</v>
      </c>
      <c r="E24" s="21">
        <v>1453444</v>
      </c>
      <c r="F24" s="21">
        <v>1222274</v>
      </c>
      <c r="G24" s="21">
        <v>1600703</v>
      </c>
      <c r="H24" s="21">
        <v>2345432</v>
      </c>
      <c r="I24" s="21">
        <v>2514604</v>
      </c>
      <c r="J24" s="21">
        <v>2448294</v>
      </c>
      <c r="K24" s="21">
        <v>3142366</v>
      </c>
      <c r="L24" s="21">
        <v>3589968</v>
      </c>
      <c r="M24" s="21">
        <v>3348714</v>
      </c>
      <c r="N24" s="21">
        <v>3443516</v>
      </c>
      <c r="O24" s="21">
        <v>3954533</v>
      </c>
      <c r="P24" s="21">
        <v>3882973</v>
      </c>
      <c r="Q24" s="21">
        <v>4145423</v>
      </c>
      <c r="R24" s="21">
        <v>3580707</v>
      </c>
      <c r="S24" s="21">
        <v>3199448</v>
      </c>
      <c r="T24" s="21">
        <v>1831194</v>
      </c>
      <c r="U24" s="21">
        <v>769437</v>
      </c>
      <c r="V24" s="21">
        <v>230872</v>
      </c>
      <c r="W24" s="21">
        <v>49649</v>
      </c>
      <c r="X24" s="23"/>
      <c r="Y24" s="23"/>
      <c r="Z24" s="23"/>
      <c r="AA24" s="23"/>
      <c r="AB24" s="23"/>
      <c r="AC24" s="9"/>
    </row>
    <row r="25" spans="1:29">
      <c r="A25" s="2">
        <v>2043</v>
      </c>
      <c r="B25" s="21">
        <v>49551362</v>
      </c>
      <c r="C25" s="21">
        <v>1423957</v>
      </c>
      <c r="D25" s="21">
        <v>1567566</v>
      </c>
      <c r="E25" s="21">
        <v>1496689</v>
      </c>
      <c r="F25" s="21">
        <v>1252075</v>
      </c>
      <c r="G25" s="21">
        <v>1499718</v>
      </c>
      <c r="H25" s="21">
        <v>2232853</v>
      </c>
      <c r="I25" s="21">
        <v>2493672</v>
      </c>
      <c r="J25" s="21">
        <v>2455277</v>
      </c>
      <c r="K25" s="21">
        <v>2968704</v>
      </c>
      <c r="L25" s="21">
        <v>3534478</v>
      </c>
      <c r="M25" s="21">
        <v>3452865</v>
      </c>
      <c r="N25" s="21">
        <v>3295807</v>
      </c>
      <c r="O25" s="21">
        <v>3987072</v>
      </c>
      <c r="P25" s="21">
        <v>3761478</v>
      </c>
      <c r="Q25" s="21">
        <v>4189354</v>
      </c>
      <c r="R25" s="21">
        <v>3559359</v>
      </c>
      <c r="S25" s="21">
        <v>3298713</v>
      </c>
      <c r="T25" s="21">
        <v>1970897</v>
      </c>
      <c r="U25" s="21">
        <v>809978</v>
      </c>
      <c r="V25" s="21">
        <v>247457</v>
      </c>
      <c r="W25" s="21">
        <v>53393</v>
      </c>
      <c r="X25" s="23"/>
      <c r="Y25" s="23"/>
      <c r="Z25" s="23"/>
      <c r="AA25" s="23"/>
      <c r="AB25" s="23"/>
      <c r="AC25" s="9"/>
    </row>
    <row r="26" spans="1:29">
      <c r="A26" s="2">
        <v>2044</v>
      </c>
      <c r="B26" s="21">
        <v>49300187</v>
      </c>
      <c r="C26" s="21">
        <v>1402367</v>
      </c>
      <c r="D26" s="21">
        <v>1543017</v>
      </c>
      <c r="E26" s="21">
        <v>1532713</v>
      </c>
      <c r="F26" s="21">
        <v>1304208</v>
      </c>
      <c r="G26" s="21">
        <v>1415309</v>
      </c>
      <c r="H26" s="21">
        <v>2119978</v>
      </c>
      <c r="I26" s="21">
        <v>2478345</v>
      </c>
      <c r="J26" s="21">
        <v>2430950</v>
      </c>
      <c r="K26" s="21">
        <v>2828458</v>
      </c>
      <c r="L26" s="21">
        <v>3456878</v>
      </c>
      <c r="M26" s="21">
        <v>3529578</v>
      </c>
      <c r="N26" s="21">
        <v>3231859</v>
      </c>
      <c r="O26" s="21">
        <v>3940020</v>
      </c>
      <c r="P26" s="21">
        <v>3666872</v>
      </c>
      <c r="Q26" s="21">
        <v>4134241</v>
      </c>
      <c r="R26" s="21">
        <v>3723921</v>
      </c>
      <c r="S26" s="21">
        <v>3266553</v>
      </c>
      <c r="T26" s="21">
        <v>2122572</v>
      </c>
      <c r="U26" s="21">
        <v>854248</v>
      </c>
      <c r="V26" s="21">
        <v>264567</v>
      </c>
      <c r="W26" s="21">
        <v>53533</v>
      </c>
      <c r="X26" s="23"/>
      <c r="Y26" s="23"/>
      <c r="Z26" s="23"/>
      <c r="AA26" s="23"/>
      <c r="AB26" s="23"/>
      <c r="AC26" s="9"/>
    </row>
    <row r="27" spans="1:29">
      <c r="A27" s="2">
        <v>2045</v>
      </c>
      <c r="B27" s="21">
        <v>49029906</v>
      </c>
      <c r="C27" s="21">
        <v>1384085</v>
      </c>
      <c r="D27" s="21">
        <v>1509181</v>
      </c>
      <c r="E27" s="21">
        <v>1561587</v>
      </c>
      <c r="F27" s="21">
        <v>1364530</v>
      </c>
      <c r="G27" s="21">
        <v>1361544</v>
      </c>
      <c r="H27" s="21">
        <v>1970376</v>
      </c>
      <c r="I27" s="21">
        <v>2477185</v>
      </c>
      <c r="J27" s="21">
        <v>2430706</v>
      </c>
      <c r="K27" s="21">
        <v>2650819</v>
      </c>
      <c r="L27" s="21">
        <v>3394298</v>
      </c>
      <c r="M27" s="21">
        <v>3582125</v>
      </c>
      <c r="N27" s="21">
        <v>3237253</v>
      </c>
      <c r="O27" s="21">
        <v>3770798</v>
      </c>
      <c r="P27" s="21">
        <v>3707087</v>
      </c>
      <c r="Q27" s="21">
        <v>4057021</v>
      </c>
      <c r="R27" s="21">
        <v>3779427</v>
      </c>
      <c r="S27" s="21">
        <v>3240775</v>
      </c>
      <c r="T27" s="21">
        <v>2259777</v>
      </c>
      <c r="U27" s="21">
        <v>953959</v>
      </c>
      <c r="V27" s="21">
        <v>283169</v>
      </c>
      <c r="W27" s="21">
        <v>54204</v>
      </c>
      <c r="X27" s="23"/>
      <c r="Y27" s="23"/>
      <c r="Z27" s="23"/>
      <c r="AA27" s="23"/>
      <c r="AB27" s="23"/>
      <c r="AC27" s="9"/>
    </row>
    <row r="28" spans="1:29">
      <c r="A28" s="2">
        <v>2046</v>
      </c>
      <c r="B28" s="21">
        <v>48739019</v>
      </c>
      <c r="C28" s="21">
        <v>1367366</v>
      </c>
      <c r="D28" s="21">
        <v>1473543</v>
      </c>
      <c r="E28" s="21">
        <v>1578472</v>
      </c>
      <c r="F28" s="21">
        <v>1420079</v>
      </c>
      <c r="G28" s="21">
        <v>1340184</v>
      </c>
      <c r="H28" s="21">
        <v>1814032</v>
      </c>
      <c r="I28" s="21">
        <v>2428060</v>
      </c>
      <c r="J28" s="21">
        <v>2474295</v>
      </c>
      <c r="K28" s="21">
        <v>2490123</v>
      </c>
      <c r="L28" s="21">
        <v>3304061</v>
      </c>
      <c r="M28" s="21">
        <v>3628828</v>
      </c>
      <c r="N28" s="21">
        <v>3249552</v>
      </c>
      <c r="O28" s="21">
        <v>3600220</v>
      </c>
      <c r="P28" s="21">
        <v>3788062</v>
      </c>
      <c r="Q28" s="21">
        <v>3909898</v>
      </c>
      <c r="R28" s="21">
        <v>3875017</v>
      </c>
      <c r="S28" s="21">
        <v>3174476</v>
      </c>
      <c r="T28" s="21">
        <v>2434587</v>
      </c>
      <c r="U28" s="21">
        <v>1044133</v>
      </c>
      <c r="V28" s="21">
        <v>291879</v>
      </c>
      <c r="W28" s="21">
        <v>52152</v>
      </c>
      <c r="X28" s="23"/>
      <c r="Y28" s="23"/>
      <c r="Z28" s="23"/>
      <c r="AA28" s="23"/>
      <c r="AB28" s="23"/>
      <c r="AC28" s="9"/>
    </row>
    <row r="29" spans="1:29">
      <c r="A29" s="2">
        <v>2047</v>
      </c>
      <c r="B29" s="21">
        <v>48426874</v>
      </c>
      <c r="C29" s="21">
        <v>1350238</v>
      </c>
      <c r="D29" s="21">
        <v>1442717</v>
      </c>
      <c r="E29" s="21">
        <v>1579396</v>
      </c>
      <c r="F29" s="21">
        <v>1469824</v>
      </c>
      <c r="G29" s="21">
        <v>1344305</v>
      </c>
      <c r="H29" s="21">
        <v>1688201</v>
      </c>
      <c r="I29" s="21">
        <v>2344222</v>
      </c>
      <c r="J29" s="21">
        <v>2489791</v>
      </c>
      <c r="K29" s="21">
        <v>2433627</v>
      </c>
      <c r="L29" s="21">
        <v>3150054</v>
      </c>
      <c r="M29" s="21">
        <v>3597304</v>
      </c>
      <c r="N29" s="21">
        <v>3337062</v>
      </c>
      <c r="O29" s="21">
        <v>3410025</v>
      </c>
      <c r="P29" s="21">
        <v>3886307</v>
      </c>
      <c r="Q29" s="21">
        <v>3781078</v>
      </c>
      <c r="R29" s="21">
        <v>3945102</v>
      </c>
      <c r="S29" s="21">
        <v>3192085</v>
      </c>
      <c r="T29" s="21">
        <v>2493433</v>
      </c>
      <c r="U29" s="21">
        <v>1120413</v>
      </c>
      <c r="V29" s="21">
        <v>313525</v>
      </c>
      <c r="W29" s="21">
        <v>58165</v>
      </c>
      <c r="X29" s="23"/>
      <c r="Y29" s="23"/>
      <c r="Z29" s="23"/>
      <c r="AA29" s="23"/>
      <c r="AB29" s="23"/>
      <c r="AC29" s="9"/>
    </row>
    <row r="30" spans="1:29">
      <c r="A30" s="2">
        <v>2048</v>
      </c>
      <c r="B30" s="21">
        <v>48093212</v>
      </c>
      <c r="C30" s="21">
        <v>1330826</v>
      </c>
      <c r="D30" s="21">
        <v>1416884</v>
      </c>
      <c r="E30" s="21">
        <v>1566512</v>
      </c>
      <c r="F30" s="21">
        <v>1512836</v>
      </c>
      <c r="G30" s="21">
        <v>1373941</v>
      </c>
      <c r="H30" s="21">
        <v>1586719</v>
      </c>
      <c r="I30" s="21">
        <v>2231336</v>
      </c>
      <c r="J30" s="21">
        <v>2469014</v>
      </c>
      <c r="K30" s="21">
        <v>2440672</v>
      </c>
      <c r="L30" s="21">
        <v>2976537</v>
      </c>
      <c r="M30" s="21">
        <v>3542382</v>
      </c>
      <c r="N30" s="21">
        <v>3441706</v>
      </c>
      <c r="O30" s="21">
        <v>3264142</v>
      </c>
      <c r="P30" s="21">
        <v>3920141</v>
      </c>
      <c r="Q30" s="21">
        <v>3665385</v>
      </c>
      <c r="R30" s="21">
        <v>3990179</v>
      </c>
      <c r="S30" s="21">
        <v>3183836</v>
      </c>
      <c r="T30" s="21">
        <v>2575147</v>
      </c>
      <c r="U30" s="21">
        <v>1208922</v>
      </c>
      <c r="V30" s="21">
        <v>332786</v>
      </c>
      <c r="W30" s="21">
        <v>63309</v>
      </c>
      <c r="X30" s="23"/>
      <c r="Y30" s="23"/>
      <c r="Z30" s="23"/>
      <c r="AA30" s="23"/>
      <c r="AB30" s="23"/>
      <c r="AC30" s="9"/>
    </row>
    <row r="31" spans="1:29">
      <c r="A31" s="2">
        <v>2049</v>
      </c>
      <c r="B31" s="21">
        <v>47737283</v>
      </c>
      <c r="C31" s="21">
        <v>1307620</v>
      </c>
      <c r="D31" s="21">
        <v>1395531</v>
      </c>
      <c r="E31" s="21">
        <v>1542105</v>
      </c>
      <c r="F31" s="21">
        <v>1548664</v>
      </c>
      <c r="G31" s="21">
        <v>1425608</v>
      </c>
      <c r="H31" s="21">
        <v>1501901</v>
      </c>
      <c r="I31" s="21">
        <v>2118083</v>
      </c>
      <c r="J31" s="21">
        <v>2453745</v>
      </c>
      <c r="K31" s="21">
        <v>2416497</v>
      </c>
      <c r="L31" s="21">
        <v>2836310</v>
      </c>
      <c r="M31" s="21">
        <v>3465263</v>
      </c>
      <c r="N31" s="21">
        <v>3519037</v>
      </c>
      <c r="O31" s="21">
        <v>3201379</v>
      </c>
      <c r="P31" s="21">
        <v>3874951</v>
      </c>
      <c r="Q31" s="21">
        <v>3576088</v>
      </c>
      <c r="R31" s="21">
        <v>3942425</v>
      </c>
      <c r="S31" s="21">
        <v>3338819</v>
      </c>
      <c r="T31" s="21">
        <v>2549115</v>
      </c>
      <c r="U31" s="21">
        <v>1303925</v>
      </c>
      <c r="V31" s="21">
        <v>352869</v>
      </c>
      <c r="W31" s="21">
        <v>67348</v>
      </c>
      <c r="X31" s="23"/>
      <c r="Y31" s="23"/>
      <c r="Z31" s="23"/>
      <c r="AA31" s="23"/>
      <c r="AB31" s="23"/>
      <c r="AC31" s="9"/>
    </row>
    <row r="32" spans="1:29">
      <c r="A32" s="2">
        <v>2050</v>
      </c>
      <c r="B32" s="21">
        <v>47358532</v>
      </c>
      <c r="C32" s="21">
        <v>1279698</v>
      </c>
      <c r="D32" s="21">
        <v>1377451</v>
      </c>
      <c r="E32" s="21">
        <v>1508441</v>
      </c>
      <c r="F32" s="21">
        <v>1577377</v>
      </c>
      <c r="G32" s="21">
        <v>1485315</v>
      </c>
      <c r="H32" s="21">
        <v>1447776</v>
      </c>
      <c r="I32" s="21">
        <v>1968061</v>
      </c>
      <c r="J32" s="21">
        <v>2452622</v>
      </c>
      <c r="K32" s="21">
        <v>2416360</v>
      </c>
      <c r="L32" s="21">
        <v>2658735</v>
      </c>
      <c r="M32" s="21">
        <v>3403060</v>
      </c>
      <c r="N32" s="21">
        <v>3572201</v>
      </c>
      <c r="O32" s="21">
        <v>3207546</v>
      </c>
      <c r="P32" s="21">
        <v>3709007</v>
      </c>
      <c r="Q32" s="21">
        <v>3618518</v>
      </c>
      <c r="R32" s="21">
        <v>3871961</v>
      </c>
      <c r="S32" s="21">
        <v>3396066</v>
      </c>
      <c r="T32" s="21">
        <v>2537854</v>
      </c>
      <c r="U32" s="21">
        <v>1398874</v>
      </c>
      <c r="V32" s="21">
        <v>399763</v>
      </c>
      <c r="W32" s="21">
        <v>71846</v>
      </c>
      <c r="X32" s="23"/>
      <c r="Y32" s="23"/>
      <c r="Z32" s="23"/>
      <c r="AA32" s="23"/>
      <c r="AB32" s="23"/>
      <c r="AC32" s="9"/>
    </row>
    <row r="33" spans="1:29">
      <c r="A33" s="2">
        <v>2051</v>
      </c>
      <c r="B33" s="21">
        <v>46957061</v>
      </c>
      <c r="C33" s="21">
        <v>1246805</v>
      </c>
      <c r="D33" s="21">
        <v>1360914</v>
      </c>
      <c r="E33" s="21">
        <v>1472987</v>
      </c>
      <c r="F33" s="21">
        <v>1594149</v>
      </c>
      <c r="G33" s="21">
        <v>1540260</v>
      </c>
      <c r="H33" s="21">
        <v>1426106</v>
      </c>
      <c r="I33" s="21">
        <v>1811250</v>
      </c>
      <c r="J33" s="21">
        <v>2403591</v>
      </c>
      <c r="K33" s="21">
        <v>2460068</v>
      </c>
      <c r="L33" s="21">
        <v>2497970</v>
      </c>
      <c r="M33" s="21">
        <v>3313251</v>
      </c>
      <c r="N33" s="21">
        <v>3619468</v>
      </c>
      <c r="O33" s="21">
        <v>3220729</v>
      </c>
      <c r="P33" s="21">
        <v>3541625</v>
      </c>
      <c r="Q33" s="21">
        <v>3700463</v>
      </c>
      <c r="R33" s="21">
        <v>3735313</v>
      </c>
      <c r="S33" s="21">
        <v>3489330</v>
      </c>
      <c r="T33" s="21">
        <v>2498663</v>
      </c>
      <c r="U33" s="21">
        <v>1514100</v>
      </c>
      <c r="V33" s="21">
        <v>437292</v>
      </c>
      <c r="W33" s="21">
        <v>72727</v>
      </c>
      <c r="X33" s="23"/>
      <c r="Y33" s="23"/>
      <c r="Z33" s="23"/>
      <c r="AA33" s="23"/>
      <c r="AB33" s="23"/>
      <c r="AC33" s="9"/>
    </row>
    <row r="34" spans="1:29">
      <c r="A34" s="2">
        <v>2052</v>
      </c>
      <c r="B34" s="21">
        <v>46534046</v>
      </c>
      <c r="C34" s="21">
        <v>1209345</v>
      </c>
      <c r="D34" s="21">
        <v>1343971</v>
      </c>
      <c r="E34" s="21">
        <v>1442331</v>
      </c>
      <c r="F34" s="21">
        <v>1595024</v>
      </c>
      <c r="G34" s="21">
        <v>1589460</v>
      </c>
      <c r="H34" s="21">
        <v>1430017</v>
      </c>
      <c r="I34" s="21">
        <v>1684993</v>
      </c>
      <c r="J34" s="21">
        <v>2319791</v>
      </c>
      <c r="K34" s="21">
        <v>2475738</v>
      </c>
      <c r="L34" s="21">
        <v>2441337</v>
      </c>
      <c r="M34" s="21">
        <v>3159600</v>
      </c>
      <c r="N34" s="21">
        <v>3588820</v>
      </c>
      <c r="O34" s="21">
        <v>3308673</v>
      </c>
      <c r="P34" s="21">
        <v>3354902</v>
      </c>
      <c r="Q34" s="21">
        <v>3799118</v>
      </c>
      <c r="R34" s="21">
        <v>3615833</v>
      </c>
      <c r="S34" s="21">
        <v>3556699</v>
      </c>
      <c r="T34" s="21">
        <v>2519444</v>
      </c>
      <c r="U34" s="21">
        <v>1548131</v>
      </c>
      <c r="V34" s="21">
        <v>471026</v>
      </c>
      <c r="W34" s="21">
        <v>79793</v>
      </c>
      <c r="X34" s="23"/>
      <c r="Y34" s="23"/>
      <c r="Z34" s="23"/>
      <c r="AA34" s="23"/>
      <c r="AB34" s="23"/>
      <c r="AC34" s="9"/>
    </row>
    <row r="35" spans="1:29">
      <c r="A35" s="2">
        <v>2053</v>
      </c>
      <c r="B35" s="21">
        <v>46090617</v>
      </c>
      <c r="C35" s="21">
        <v>1168297</v>
      </c>
      <c r="D35" s="21">
        <v>1324761</v>
      </c>
      <c r="E35" s="21">
        <v>1416641</v>
      </c>
      <c r="F35" s="21">
        <v>1582171</v>
      </c>
      <c r="G35" s="21">
        <v>1631998</v>
      </c>
      <c r="H35" s="21">
        <v>1459590</v>
      </c>
      <c r="I35" s="21">
        <v>1583172</v>
      </c>
      <c r="J35" s="21">
        <v>2206873</v>
      </c>
      <c r="K35" s="21">
        <v>2455120</v>
      </c>
      <c r="L35" s="21">
        <v>2448432</v>
      </c>
      <c r="M35" s="21">
        <v>2986254</v>
      </c>
      <c r="N35" s="21">
        <v>3534672</v>
      </c>
      <c r="O35" s="21">
        <v>3413768</v>
      </c>
      <c r="P35" s="21">
        <v>3211819</v>
      </c>
      <c r="Q35" s="21">
        <v>3834165</v>
      </c>
      <c r="R35" s="21">
        <v>3509401</v>
      </c>
      <c r="S35" s="21">
        <v>3601213</v>
      </c>
      <c r="T35" s="21">
        <v>2526201</v>
      </c>
      <c r="U35" s="21">
        <v>1601130</v>
      </c>
      <c r="V35" s="21">
        <v>509315</v>
      </c>
      <c r="W35" s="21">
        <v>85624</v>
      </c>
      <c r="X35" s="23"/>
      <c r="Y35" s="23"/>
      <c r="Z35" s="23"/>
      <c r="AA35" s="23"/>
      <c r="AB35" s="23"/>
      <c r="AC35" s="9"/>
    </row>
    <row r="36" spans="1:29">
      <c r="A36" s="2">
        <v>2054</v>
      </c>
      <c r="B36" s="21">
        <v>45628975</v>
      </c>
      <c r="C36" s="21">
        <v>1125112</v>
      </c>
      <c r="D36" s="21">
        <v>1301799</v>
      </c>
      <c r="E36" s="21">
        <v>1395402</v>
      </c>
      <c r="F36" s="21">
        <v>1557860</v>
      </c>
      <c r="G36" s="21">
        <v>1667428</v>
      </c>
      <c r="H36" s="21">
        <v>1511373</v>
      </c>
      <c r="I36" s="21">
        <v>1498082</v>
      </c>
      <c r="J36" s="21">
        <v>2093551</v>
      </c>
      <c r="K36" s="21">
        <v>2439966</v>
      </c>
      <c r="L36" s="21">
        <v>2424455</v>
      </c>
      <c r="M36" s="21">
        <v>2846088</v>
      </c>
      <c r="N36" s="21">
        <v>3458283</v>
      </c>
      <c r="O36" s="21">
        <v>3491754</v>
      </c>
      <c r="P36" s="21">
        <v>3150895</v>
      </c>
      <c r="Q36" s="21">
        <v>3791266</v>
      </c>
      <c r="R36" s="21">
        <v>3428703</v>
      </c>
      <c r="S36" s="21">
        <v>3565012</v>
      </c>
      <c r="T36" s="21">
        <v>2658740</v>
      </c>
      <c r="U36" s="21">
        <v>1581744</v>
      </c>
      <c r="V36" s="21">
        <v>550205</v>
      </c>
      <c r="W36" s="21">
        <v>91257</v>
      </c>
      <c r="X36" s="23"/>
      <c r="Y36" s="23"/>
      <c r="Z36" s="23"/>
      <c r="AA36" s="23"/>
      <c r="AB36" s="23"/>
      <c r="AC36" s="9"/>
    </row>
    <row r="37" spans="1:29">
      <c r="A37" s="2">
        <v>2055</v>
      </c>
      <c r="B37" s="21">
        <v>45151722</v>
      </c>
      <c r="C37" s="21">
        <v>1081564</v>
      </c>
      <c r="D37" s="21">
        <v>1274164</v>
      </c>
      <c r="E37" s="21">
        <v>1377423</v>
      </c>
      <c r="F37" s="21">
        <v>1524343</v>
      </c>
      <c r="G37" s="21">
        <v>1695823</v>
      </c>
      <c r="H37" s="21">
        <v>1571333</v>
      </c>
      <c r="I37" s="21">
        <v>1443770</v>
      </c>
      <c r="J37" s="21">
        <v>1943485</v>
      </c>
      <c r="K37" s="21">
        <v>2438981</v>
      </c>
      <c r="L37" s="21">
        <v>2424456</v>
      </c>
      <c r="M37" s="21">
        <v>2668681</v>
      </c>
      <c r="N37" s="21">
        <v>3396719</v>
      </c>
      <c r="O37" s="21">
        <v>3545652</v>
      </c>
      <c r="P37" s="21">
        <v>3158194</v>
      </c>
      <c r="Q37" s="21">
        <v>3630233</v>
      </c>
      <c r="R37" s="21">
        <v>3474400</v>
      </c>
      <c r="S37" s="21">
        <v>3505263</v>
      </c>
      <c r="T37" s="21">
        <v>2713200</v>
      </c>
      <c r="U37" s="21">
        <v>1583060</v>
      </c>
      <c r="V37" s="21">
        <v>596328</v>
      </c>
      <c r="W37" s="21">
        <v>104650</v>
      </c>
      <c r="X37" s="23"/>
      <c r="Y37" s="23"/>
      <c r="Z37" s="23"/>
      <c r="AA37" s="23"/>
      <c r="AB37" s="23"/>
      <c r="AC37" s="9"/>
    </row>
    <row r="38" spans="1:29">
      <c r="A38" s="2">
        <v>2056</v>
      </c>
      <c r="B38" s="21">
        <v>44660957</v>
      </c>
      <c r="C38" s="21">
        <v>1039577</v>
      </c>
      <c r="D38" s="21">
        <v>1241605</v>
      </c>
      <c r="E38" s="21">
        <v>1360982</v>
      </c>
      <c r="F38" s="21">
        <v>1489071</v>
      </c>
      <c r="G38" s="21">
        <v>1712370</v>
      </c>
      <c r="H38" s="21">
        <v>1626564</v>
      </c>
      <c r="I38" s="21">
        <v>1422041</v>
      </c>
      <c r="J38" s="21">
        <v>1786621</v>
      </c>
      <c r="K38" s="21">
        <v>2390121</v>
      </c>
      <c r="L38" s="21">
        <v>2468345</v>
      </c>
      <c r="M38" s="21">
        <v>2507955</v>
      </c>
      <c r="N38" s="21">
        <v>3307607</v>
      </c>
      <c r="O38" s="21">
        <v>3593610</v>
      </c>
      <c r="P38" s="21">
        <v>3172573</v>
      </c>
      <c r="Q38" s="21">
        <v>3467942</v>
      </c>
      <c r="R38" s="21">
        <v>3557266</v>
      </c>
      <c r="S38" s="21">
        <v>3386984</v>
      </c>
      <c r="T38" s="21">
        <v>2796613</v>
      </c>
      <c r="U38" s="21">
        <v>1570470</v>
      </c>
      <c r="V38" s="21">
        <v>649090</v>
      </c>
      <c r="W38" s="21">
        <v>113550</v>
      </c>
      <c r="X38" s="23"/>
      <c r="Y38" s="23"/>
      <c r="Z38" s="23"/>
      <c r="AA38" s="23"/>
      <c r="AB38" s="23"/>
      <c r="AC38" s="9"/>
    </row>
    <row r="39" spans="1:29">
      <c r="A39" s="2">
        <v>2057</v>
      </c>
      <c r="B39" s="21">
        <v>44159136</v>
      </c>
      <c r="C39" s="21">
        <v>1001057</v>
      </c>
      <c r="D39" s="21">
        <v>1204522</v>
      </c>
      <c r="E39" s="21">
        <v>1344131</v>
      </c>
      <c r="F39" s="21">
        <v>1458599</v>
      </c>
      <c r="G39" s="21">
        <v>1713159</v>
      </c>
      <c r="H39" s="21">
        <v>1676037</v>
      </c>
      <c r="I39" s="21">
        <v>1426007</v>
      </c>
      <c r="J39" s="21">
        <v>1660305</v>
      </c>
      <c r="K39" s="21">
        <v>2306437</v>
      </c>
      <c r="L39" s="21">
        <v>2484284</v>
      </c>
      <c r="M39" s="21">
        <v>2451276</v>
      </c>
      <c r="N39" s="21">
        <v>3154618</v>
      </c>
      <c r="O39" s="21">
        <v>3564077</v>
      </c>
      <c r="P39" s="21">
        <v>3261041</v>
      </c>
      <c r="Q39" s="21">
        <v>3286821</v>
      </c>
      <c r="R39" s="21">
        <v>3655704</v>
      </c>
      <c r="S39" s="21">
        <v>3283886</v>
      </c>
      <c r="T39" s="21">
        <v>2854656</v>
      </c>
      <c r="U39" s="21">
        <v>1589212</v>
      </c>
      <c r="V39" s="21">
        <v>660354</v>
      </c>
      <c r="W39" s="21">
        <v>122953</v>
      </c>
      <c r="X39" s="23"/>
      <c r="Y39" s="23"/>
      <c r="Z39" s="23"/>
      <c r="AA39" s="23"/>
      <c r="AB39" s="23"/>
      <c r="AC39" s="9"/>
    </row>
    <row r="40" spans="1:29">
      <c r="A40" s="2">
        <v>2058</v>
      </c>
      <c r="B40" s="21">
        <v>43649074</v>
      </c>
      <c r="C40" s="21">
        <v>967702</v>
      </c>
      <c r="D40" s="21">
        <v>1163891</v>
      </c>
      <c r="E40" s="21">
        <v>1325028</v>
      </c>
      <c r="F40" s="21">
        <v>1433065</v>
      </c>
      <c r="G40" s="21">
        <v>1700381</v>
      </c>
      <c r="H40" s="21">
        <v>1718825</v>
      </c>
      <c r="I40" s="21">
        <v>1455723</v>
      </c>
      <c r="J40" s="21">
        <v>1558433</v>
      </c>
      <c r="K40" s="21">
        <v>2193616</v>
      </c>
      <c r="L40" s="21">
        <v>2463872</v>
      </c>
      <c r="M40" s="21">
        <v>2458522</v>
      </c>
      <c r="N40" s="21">
        <v>2981759</v>
      </c>
      <c r="O40" s="21">
        <v>3510965</v>
      </c>
      <c r="P40" s="21">
        <v>3366522</v>
      </c>
      <c r="Q40" s="21">
        <v>3148289</v>
      </c>
      <c r="R40" s="21">
        <v>3691904</v>
      </c>
      <c r="S40" s="21">
        <v>3194124</v>
      </c>
      <c r="T40" s="21">
        <v>2894297</v>
      </c>
      <c r="U40" s="21">
        <v>1605439</v>
      </c>
      <c r="V40" s="21">
        <v>683552</v>
      </c>
      <c r="W40" s="21">
        <v>133165</v>
      </c>
      <c r="X40" s="23"/>
      <c r="Y40" s="23"/>
      <c r="Z40" s="23"/>
      <c r="AA40" s="23"/>
      <c r="AB40" s="23"/>
      <c r="AC40" s="9"/>
    </row>
    <row r="41" spans="1:29">
      <c r="A41" s="2">
        <v>2059</v>
      </c>
      <c r="B41" s="21">
        <v>43134131</v>
      </c>
      <c r="C41" s="21">
        <v>940830</v>
      </c>
      <c r="D41" s="21">
        <v>1121147</v>
      </c>
      <c r="E41" s="21">
        <v>1302191</v>
      </c>
      <c r="F41" s="21">
        <v>1411958</v>
      </c>
      <c r="G41" s="21">
        <v>1676295</v>
      </c>
      <c r="H41" s="21">
        <v>1754481</v>
      </c>
      <c r="I41" s="21">
        <v>1507717</v>
      </c>
      <c r="J41" s="21">
        <v>1473306</v>
      </c>
      <c r="K41" s="21">
        <v>2080353</v>
      </c>
      <c r="L41" s="21">
        <v>2448837</v>
      </c>
      <c r="M41" s="21">
        <v>2434843</v>
      </c>
      <c r="N41" s="21">
        <v>2841929</v>
      </c>
      <c r="O41" s="21">
        <v>3435568</v>
      </c>
      <c r="P41" s="21">
        <v>3445090</v>
      </c>
      <c r="Q41" s="21">
        <v>3090226</v>
      </c>
      <c r="R41" s="21">
        <v>3651998</v>
      </c>
      <c r="S41" s="21">
        <v>3128938</v>
      </c>
      <c r="T41" s="21">
        <v>2873673</v>
      </c>
      <c r="U41" s="21">
        <v>1698546</v>
      </c>
      <c r="V41" s="21">
        <v>672173</v>
      </c>
      <c r="W41" s="21">
        <v>144032</v>
      </c>
      <c r="X41" s="23"/>
      <c r="Y41" s="23"/>
      <c r="Z41" s="23"/>
      <c r="AA41" s="23"/>
      <c r="AB41" s="23"/>
      <c r="AC41" s="9"/>
    </row>
    <row r="42" spans="1:29">
      <c r="A42" s="2">
        <v>2060</v>
      </c>
      <c r="B42" s="21">
        <v>42617053</v>
      </c>
      <c r="C42" s="21">
        <v>921245</v>
      </c>
      <c r="D42" s="21">
        <v>1078041</v>
      </c>
      <c r="E42" s="21">
        <v>1274702</v>
      </c>
      <c r="F42" s="21">
        <v>1394088</v>
      </c>
      <c r="G42" s="21">
        <v>1643131</v>
      </c>
      <c r="H42" s="21">
        <v>1783072</v>
      </c>
      <c r="I42" s="21">
        <v>1567925</v>
      </c>
      <c r="J42" s="21">
        <v>1418970</v>
      </c>
      <c r="K42" s="21">
        <v>1930349</v>
      </c>
      <c r="L42" s="21">
        <v>2447992</v>
      </c>
      <c r="M42" s="21">
        <v>2435016</v>
      </c>
      <c r="N42" s="21">
        <v>2664991</v>
      </c>
      <c r="O42" s="21">
        <v>3374873</v>
      </c>
      <c r="P42" s="21">
        <v>3499695</v>
      </c>
      <c r="Q42" s="21">
        <v>3099044</v>
      </c>
      <c r="R42" s="21">
        <v>3498889</v>
      </c>
      <c r="S42" s="21">
        <v>3179361</v>
      </c>
      <c r="T42" s="21">
        <v>2829125</v>
      </c>
      <c r="U42" s="21">
        <v>1740268</v>
      </c>
      <c r="V42" s="21">
        <v>677628</v>
      </c>
      <c r="W42" s="21">
        <v>158648</v>
      </c>
      <c r="X42" s="23"/>
      <c r="Y42" s="23"/>
      <c r="Z42" s="23"/>
      <c r="AA42" s="23"/>
      <c r="AB42" s="23"/>
      <c r="AC42" s="9"/>
    </row>
    <row r="43" spans="1:29">
      <c r="A43" s="2">
        <v>2061</v>
      </c>
      <c r="B43" s="21">
        <v>42099995</v>
      </c>
      <c r="C43" s="21">
        <v>909173</v>
      </c>
      <c r="D43" s="21">
        <v>1036486</v>
      </c>
      <c r="E43" s="21">
        <v>1242316</v>
      </c>
      <c r="F43" s="21">
        <v>1377743</v>
      </c>
      <c r="G43" s="21">
        <v>1608258</v>
      </c>
      <c r="H43" s="21">
        <v>1799806</v>
      </c>
      <c r="I43" s="21">
        <v>1623409</v>
      </c>
      <c r="J43" s="21">
        <v>1397259</v>
      </c>
      <c r="K43" s="21">
        <v>1773465</v>
      </c>
      <c r="L43" s="21">
        <v>2399281</v>
      </c>
      <c r="M43" s="21">
        <v>2479118</v>
      </c>
      <c r="N43" s="21">
        <v>2504599</v>
      </c>
      <c r="O43" s="21">
        <v>3286705</v>
      </c>
      <c r="P43" s="21">
        <v>3548307</v>
      </c>
      <c r="Q43" s="21">
        <v>3114932</v>
      </c>
      <c r="R43" s="21">
        <v>3345146</v>
      </c>
      <c r="S43" s="21">
        <v>3261891</v>
      </c>
      <c r="T43" s="21">
        <v>2739463</v>
      </c>
      <c r="U43" s="21">
        <v>1800618</v>
      </c>
      <c r="V43" s="21">
        <v>678579</v>
      </c>
      <c r="W43" s="21">
        <v>173441</v>
      </c>
      <c r="X43" s="23"/>
      <c r="Y43" s="23"/>
      <c r="Z43" s="23"/>
      <c r="AA43" s="23"/>
      <c r="AB43" s="23"/>
      <c r="AC43" s="9"/>
    </row>
    <row r="44" spans="1:29">
      <c r="A44" s="2">
        <v>2062</v>
      </c>
      <c r="B44" s="21">
        <v>41585534</v>
      </c>
      <c r="C44" s="21">
        <v>904257</v>
      </c>
      <c r="D44" s="21">
        <v>998366</v>
      </c>
      <c r="E44" s="21">
        <v>1205429</v>
      </c>
      <c r="F44" s="21">
        <v>1360983</v>
      </c>
      <c r="G44" s="21">
        <v>1578153</v>
      </c>
      <c r="H44" s="21">
        <v>1800768</v>
      </c>
      <c r="I44" s="21">
        <v>1673115</v>
      </c>
      <c r="J44" s="21">
        <v>1401290</v>
      </c>
      <c r="K44" s="21">
        <v>1647081</v>
      </c>
      <c r="L44" s="21">
        <v>2315618</v>
      </c>
      <c r="M44" s="21">
        <v>2495394</v>
      </c>
      <c r="N44" s="21">
        <v>2448045</v>
      </c>
      <c r="O44" s="21">
        <v>3134696</v>
      </c>
      <c r="P44" s="21">
        <v>3520137</v>
      </c>
      <c r="Q44" s="21">
        <v>3203825</v>
      </c>
      <c r="R44" s="21">
        <v>3173837</v>
      </c>
      <c r="S44" s="21">
        <v>3357527</v>
      </c>
      <c r="T44" s="21">
        <v>2662040</v>
      </c>
      <c r="U44" s="21">
        <v>1839826</v>
      </c>
      <c r="V44" s="21">
        <v>689401</v>
      </c>
      <c r="W44" s="21">
        <v>175746</v>
      </c>
      <c r="X44" s="23"/>
      <c r="Y44" s="23"/>
      <c r="Z44" s="23"/>
      <c r="AA44" s="23"/>
      <c r="AB44" s="23"/>
      <c r="AC44" s="9"/>
    </row>
    <row r="45" spans="1:29">
      <c r="A45" s="2">
        <v>2063</v>
      </c>
      <c r="B45" s="21">
        <v>41074913</v>
      </c>
      <c r="C45" s="21">
        <v>905630</v>
      </c>
      <c r="D45" s="21">
        <v>965363</v>
      </c>
      <c r="E45" s="21">
        <v>1165014</v>
      </c>
      <c r="F45" s="21">
        <v>1341973</v>
      </c>
      <c r="G45" s="21">
        <v>1552933</v>
      </c>
      <c r="H45" s="21">
        <v>1788100</v>
      </c>
      <c r="I45" s="21">
        <v>1716113</v>
      </c>
      <c r="J45" s="21">
        <v>1431090</v>
      </c>
      <c r="K45" s="21">
        <v>1545159</v>
      </c>
      <c r="L45" s="21">
        <v>2202743</v>
      </c>
      <c r="M45" s="21">
        <v>2475264</v>
      </c>
      <c r="N45" s="21">
        <v>2455526</v>
      </c>
      <c r="O45" s="21">
        <v>2962686</v>
      </c>
      <c r="P45" s="21">
        <v>3468468</v>
      </c>
      <c r="Q45" s="21">
        <v>3309378</v>
      </c>
      <c r="R45" s="21">
        <v>3043421</v>
      </c>
      <c r="S45" s="21">
        <v>3393792</v>
      </c>
      <c r="T45" s="21">
        <v>2598493</v>
      </c>
      <c r="U45" s="21">
        <v>1867978</v>
      </c>
      <c r="V45" s="21">
        <v>702998</v>
      </c>
      <c r="W45" s="21">
        <v>182791</v>
      </c>
      <c r="X45" s="23"/>
      <c r="Y45" s="23"/>
      <c r="Z45" s="23"/>
      <c r="AA45" s="23"/>
      <c r="AB45" s="23"/>
      <c r="AC45" s="9"/>
    </row>
    <row r="46" spans="1:29">
      <c r="A46" s="2">
        <v>2064</v>
      </c>
      <c r="B46" s="21">
        <v>40569298</v>
      </c>
      <c r="C46" s="21">
        <v>912036</v>
      </c>
      <c r="D46" s="21">
        <v>938774</v>
      </c>
      <c r="E46" s="21">
        <v>1122500</v>
      </c>
      <c r="F46" s="21">
        <v>1319242</v>
      </c>
      <c r="G46" s="21">
        <v>1532089</v>
      </c>
      <c r="H46" s="21">
        <v>1764041</v>
      </c>
      <c r="I46" s="21">
        <v>1751955</v>
      </c>
      <c r="J46" s="21">
        <v>1483186</v>
      </c>
      <c r="K46" s="21">
        <v>1459999</v>
      </c>
      <c r="L46" s="21">
        <v>2089350</v>
      </c>
      <c r="M46" s="21">
        <v>2460385</v>
      </c>
      <c r="N46" s="21">
        <v>2432239</v>
      </c>
      <c r="O46" s="21">
        <v>2823506</v>
      </c>
      <c r="P46" s="21">
        <v>3394509</v>
      </c>
      <c r="Q46" s="21">
        <v>3388333</v>
      </c>
      <c r="R46" s="21">
        <v>2990369</v>
      </c>
      <c r="S46" s="21">
        <v>3357996</v>
      </c>
      <c r="T46" s="21">
        <v>2557056</v>
      </c>
      <c r="U46" s="21">
        <v>1862193</v>
      </c>
      <c r="V46" s="21">
        <v>749281</v>
      </c>
      <c r="W46" s="21">
        <v>180259</v>
      </c>
      <c r="X46" s="23"/>
      <c r="Y46" s="23"/>
      <c r="Z46" s="23"/>
      <c r="AA46" s="23"/>
      <c r="AB46" s="23"/>
      <c r="AC46" s="9"/>
    </row>
    <row r="47" spans="1:29">
      <c r="A47" s="2">
        <v>2065</v>
      </c>
      <c r="B47" s="21">
        <v>40069340</v>
      </c>
      <c r="C47" s="21">
        <v>921971</v>
      </c>
      <c r="D47" s="21">
        <v>919405</v>
      </c>
      <c r="E47" s="21">
        <v>1079623</v>
      </c>
      <c r="F47" s="21">
        <v>1291884</v>
      </c>
      <c r="G47" s="21">
        <v>1514439</v>
      </c>
      <c r="H47" s="21">
        <v>1730814</v>
      </c>
      <c r="I47" s="21">
        <v>1780707</v>
      </c>
      <c r="J47" s="21">
        <v>1543504</v>
      </c>
      <c r="K47" s="21">
        <v>1405632</v>
      </c>
      <c r="L47" s="21">
        <v>1939183</v>
      </c>
      <c r="M47" s="21">
        <v>2459697</v>
      </c>
      <c r="N47" s="21">
        <v>2432653</v>
      </c>
      <c r="O47" s="21">
        <v>2647369</v>
      </c>
      <c r="P47" s="21">
        <v>3335110</v>
      </c>
      <c r="Q47" s="21">
        <v>3443583</v>
      </c>
      <c r="R47" s="21">
        <v>3001549</v>
      </c>
      <c r="S47" s="21">
        <v>3219667</v>
      </c>
      <c r="T47" s="21">
        <v>2610882</v>
      </c>
      <c r="U47" s="21">
        <v>1835403</v>
      </c>
      <c r="V47" s="21">
        <v>770993</v>
      </c>
      <c r="W47" s="21">
        <v>185272</v>
      </c>
      <c r="X47" s="23"/>
      <c r="Y47" s="23"/>
      <c r="Z47" s="23"/>
      <c r="AA47" s="23"/>
      <c r="AB47" s="23"/>
      <c r="AC47" s="9"/>
    </row>
    <row r="48" spans="1:29">
      <c r="A48" s="2">
        <v>2066</v>
      </c>
      <c r="B48" s="21">
        <v>39574865</v>
      </c>
      <c r="C48" s="21">
        <v>933844</v>
      </c>
      <c r="D48" s="21">
        <v>907471</v>
      </c>
      <c r="E48" s="21">
        <v>1038286</v>
      </c>
      <c r="F48" s="21">
        <v>1259651</v>
      </c>
      <c r="G48" s="21">
        <v>1498288</v>
      </c>
      <c r="H48" s="21">
        <v>1695812</v>
      </c>
      <c r="I48" s="21">
        <v>1797551</v>
      </c>
      <c r="J48" s="21">
        <v>1599100</v>
      </c>
      <c r="K48" s="21">
        <v>1383904</v>
      </c>
      <c r="L48" s="21">
        <v>1782012</v>
      </c>
      <c r="M48" s="21">
        <v>2411171</v>
      </c>
      <c r="N48" s="21">
        <v>2476994</v>
      </c>
      <c r="O48" s="21">
        <v>2487603</v>
      </c>
      <c r="P48" s="21">
        <v>3248364</v>
      </c>
      <c r="Q48" s="21">
        <v>3492804</v>
      </c>
      <c r="R48" s="21">
        <v>3019757</v>
      </c>
      <c r="S48" s="21">
        <v>3082483</v>
      </c>
      <c r="T48" s="21">
        <v>2687770</v>
      </c>
      <c r="U48" s="21">
        <v>1781742</v>
      </c>
      <c r="V48" s="21">
        <v>801089</v>
      </c>
      <c r="W48" s="21">
        <v>189169</v>
      </c>
      <c r="X48" s="23"/>
      <c r="Y48" s="23"/>
      <c r="Z48" s="23"/>
      <c r="AA48" s="23"/>
      <c r="AB48" s="23"/>
      <c r="AC48" s="9"/>
    </row>
    <row r="49" spans="1:29">
      <c r="A49" s="2">
        <v>2067</v>
      </c>
      <c r="B49" s="21">
        <v>39085966</v>
      </c>
      <c r="C49" s="21">
        <v>946124</v>
      </c>
      <c r="D49" s="21">
        <v>902618</v>
      </c>
      <c r="E49" s="21">
        <v>1000368</v>
      </c>
      <c r="F49" s="21">
        <v>1222936</v>
      </c>
      <c r="G49" s="21">
        <v>1481712</v>
      </c>
      <c r="H49" s="21">
        <v>1665572</v>
      </c>
      <c r="I49" s="21">
        <v>1798558</v>
      </c>
      <c r="J49" s="21">
        <v>1648908</v>
      </c>
      <c r="K49" s="21">
        <v>1387940</v>
      </c>
      <c r="L49" s="21">
        <v>1655303</v>
      </c>
      <c r="M49" s="21">
        <v>2327543</v>
      </c>
      <c r="N49" s="21">
        <v>2493628</v>
      </c>
      <c r="O49" s="21">
        <v>2431336</v>
      </c>
      <c r="P49" s="21">
        <v>3097853</v>
      </c>
      <c r="Q49" s="21">
        <v>3466469</v>
      </c>
      <c r="R49" s="21">
        <v>3108787</v>
      </c>
      <c r="S49" s="21">
        <v>2930439</v>
      </c>
      <c r="T49" s="21">
        <v>2772972</v>
      </c>
      <c r="U49" s="21">
        <v>1736006</v>
      </c>
      <c r="V49" s="21">
        <v>818330</v>
      </c>
      <c r="W49" s="21">
        <v>192564</v>
      </c>
      <c r="X49" s="23"/>
      <c r="Y49" s="23"/>
      <c r="Z49" s="23"/>
      <c r="AA49" s="23"/>
      <c r="AB49" s="23"/>
      <c r="AC49" s="9"/>
    </row>
    <row r="50" spans="1:29">
      <c r="A50" s="2">
        <v>2068</v>
      </c>
      <c r="B50" s="21">
        <v>38602940</v>
      </c>
      <c r="C50" s="21">
        <v>957461</v>
      </c>
      <c r="D50" s="21">
        <v>903989</v>
      </c>
      <c r="E50" s="21">
        <v>967540</v>
      </c>
      <c r="F50" s="21">
        <v>1182716</v>
      </c>
      <c r="G50" s="21">
        <v>1462899</v>
      </c>
      <c r="H50" s="21">
        <v>1640236</v>
      </c>
      <c r="I50" s="21">
        <v>1785875</v>
      </c>
      <c r="J50" s="21">
        <v>1691999</v>
      </c>
      <c r="K50" s="21">
        <v>1417764</v>
      </c>
      <c r="L50" s="21">
        <v>1553118</v>
      </c>
      <c r="M50" s="21">
        <v>2214575</v>
      </c>
      <c r="N50" s="21">
        <v>2473844</v>
      </c>
      <c r="O50" s="21">
        <v>2439118</v>
      </c>
      <c r="P50" s="21">
        <v>2927238</v>
      </c>
      <c r="Q50" s="21">
        <v>3416874</v>
      </c>
      <c r="R50" s="21">
        <v>3213500</v>
      </c>
      <c r="S50" s="21">
        <v>2815735</v>
      </c>
      <c r="T50" s="21">
        <v>2805101</v>
      </c>
      <c r="U50" s="21">
        <v>1703159</v>
      </c>
      <c r="V50" s="21">
        <v>831633</v>
      </c>
      <c r="W50" s="21">
        <v>198566</v>
      </c>
      <c r="X50" s="23"/>
      <c r="Y50" s="23"/>
      <c r="Z50" s="23"/>
      <c r="AA50" s="23"/>
      <c r="AB50" s="23"/>
      <c r="AC50" s="9"/>
    </row>
    <row r="51" spans="1:29">
      <c r="A51" s="2">
        <v>2069</v>
      </c>
      <c r="B51" s="21">
        <v>38126347</v>
      </c>
      <c r="C51" s="21">
        <v>966765</v>
      </c>
      <c r="D51" s="21">
        <v>910340</v>
      </c>
      <c r="E51" s="21">
        <v>941094</v>
      </c>
      <c r="F51" s="21">
        <v>1140409</v>
      </c>
      <c r="G51" s="21">
        <v>1440400</v>
      </c>
      <c r="H51" s="21">
        <v>1619291</v>
      </c>
      <c r="I51" s="21">
        <v>1761756</v>
      </c>
      <c r="J51" s="21">
        <v>1727926</v>
      </c>
      <c r="K51" s="21">
        <v>1469916</v>
      </c>
      <c r="L51" s="21">
        <v>1467747</v>
      </c>
      <c r="M51" s="21">
        <v>2100985</v>
      </c>
      <c r="N51" s="21">
        <v>2459169</v>
      </c>
      <c r="O51" s="21">
        <v>2416305</v>
      </c>
      <c r="P51" s="21">
        <v>2789203</v>
      </c>
      <c r="Q51" s="21">
        <v>3345067</v>
      </c>
      <c r="R51" s="21">
        <v>3292193</v>
      </c>
      <c r="S51" s="21">
        <v>2771915</v>
      </c>
      <c r="T51" s="21">
        <v>2774340</v>
      </c>
      <c r="U51" s="21">
        <v>1687302</v>
      </c>
      <c r="V51" s="21">
        <v>832758</v>
      </c>
      <c r="W51" s="21">
        <v>211466</v>
      </c>
      <c r="X51" s="23"/>
      <c r="Y51" s="23"/>
      <c r="Z51" s="23"/>
      <c r="AA51" s="23"/>
      <c r="AB51" s="23"/>
      <c r="AC51" s="9"/>
    </row>
    <row r="52" spans="1:29">
      <c r="A52" s="2">
        <v>2070</v>
      </c>
      <c r="B52" s="21">
        <v>37655867</v>
      </c>
      <c r="C52" s="21">
        <v>973269</v>
      </c>
      <c r="D52" s="21">
        <v>920181</v>
      </c>
      <c r="E52" s="21">
        <v>921829</v>
      </c>
      <c r="F52" s="21">
        <v>1097745</v>
      </c>
      <c r="G52" s="21">
        <v>1413318</v>
      </c>
      <c r="H52" s="21">
        <v>1601569</v>
      </c>
      <c r="I52" s="21">
        <v>1728433</v>
      </c>
      <c r="J52" s="21">
        <v>1756753</v>
      </c>
      <c r="K52" s="21">
        <v>1530326</v>
      </c>
      <c r="L52" s="21">
        <v>1413217</v>
      </c>
      <c r="M52" s="21">
        <v>1950597</v>
      </c>
      <c r="N52" s="21">
        <v>2458673</v>
      </c>
      <c r="O52" s="21">
        <v>2417019</v>
      </c>
      <c r="P52" s="21">
        <v>2614478</v>
      </c>
      <c r="Q52" s="21">
        <v>3287696</v>
      </c>
      <c r="R52" s="21">
        <v>3347734</v>
      </c>
      <c r="S52" s="21">
        <v>2786671</v>
      </c>
      <c r="T52" s="21">
        <v>2661753</v>
      </c>
      <c r="U52" s="21">
        <v>1735649</v>
      </c>
      <c r="V52" s="21">
        <v>820695</v>
      </c>
      <c r="W52" s="21">
        <v>218262</v>
      </c>
      <c r="X52" s="23"/>
      <c r="Y52" s="23"/>
      <c r="Z52" s="23"/>
      <c r="AA52" s="23"/>
      <c r="AB52" s="23"/>
      <c r="AC52" s="9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E5E0-1E63-4083-B845-A83F6DF86259}">
  <sheetPr codeName="Sheet4"/>
  <dimension ref="A1:AC52"/>
  <sheetViews>
    <sheetView workbookViewId="0">
      <selection activeCell="E5" sqref="E5"/>
    </sheetView>
  </sheetViews>
  <sheetFormatPr defaultRowHeight="17.399999999999999"/>
  <cols>
    <col min="1" max="1" width="7.8984375" style="4" customWidth="1"/>
    <col min="2" max="2" width="11.19921875" style="22" customWidth="1"/>
    <col min="3" max="6" width="10.69921875" bestFit="1" customWidth="1"/>
    <col min="8" max="8" width="10.69921875" style="22" bestFit="1" customWidth="1"/>
    <col min="9" max="27" width="9.69921875" style="22" bestFit="1" customWidth="1"/>
    <col min="28" max="29" width="8.796875" style="22" bestFit="1" customWidth="1"/>
  </cols>
  <sheetData>
    <row r="1" spans="1:29">
      <c r="A1" s="5" t="s">
        <v>8</v>
      </c>
      <c r="B1" s="24" t="s">
        <v>51</v>
      </c>
      <c r="C1" s="24" t="s">
        <v>52</v>
      </c>
      <c r="D1" s="24" t="s">
        <v>50</v>
      </c>
      <c r="E1" s="24" t="s">
        <v>53</v>
      </c>
      <c r="F1" s="24" t="s">
        <v>54</v>
      </c>
      <c r="G1" s="24" t="s">
        <v>55</v>
      </c>
      <c r="H1" s="20" t="s">
        <v>28</v>
      </c>
      <c r="I1" s="20" t="s">
        <v>29</v>
      </c>
      <c r="J1" s="20" t="s">
        <v>30</v>
      </c>
      <c r="K1" s="20" t="s">
        <v>31</v>
      </c>
      <c r="L1" s="20" t="s">
        <v>32</v>
      </c>
      <c r="M1" s="20" t="s">
        <v>33</v>
      </c>
      <c r="N1" s="20" t="s">
        <v>34</v>
      </c>
      <c r="O1" s="20" t="s">
        <v>35</v>
      </c>
      <c r="P1" s="20" t="s">
        <v>36</v>
      </c>
      <c r="Q1" s="20" t="s">
        <v>37</v>
      </c>
      <c r="R1" s="20" t="s">
        <v>38</v>
      </c>
      <c r="S1" s="20" t="s">
        <v>39</v>
      </c>
      <c r="T1" s="20" t="s">
        <v>40</v>
      </c>
      <c r="U1" s="20" t="s">
        <v>41</v>
      </c>
      <c r="V1" s="20" t="s">
        <v>42</v>
      </c>
      <c r="W1" s="20" t="s">
        <v>43</v>
      </c>
      <c r="X1" s="20" t="s">
        <v>44</v>
      </c>
      <c r="Y1" s="20" t="s">
        <v>45</v>
      </c>
      <c r="Z1" s="20" t="s">
        <v>46</v>
      </c>
      <c r="AA1" s="20" t="s">
        <v>47</v>
      </c>
      <c r="AB1" s="20" t="s">
        <v>48</v>
      </c>
      <c r="AC1" s="20" t="s">
        <v>49</v>
      </c>
    </row>
    <row r="2" spans="1:29">
      <c r="A2" s="2">
        <v>2020</v>
      </c>
      <c r="B2" s="21">
        <f>SUM(I2:M2)</f>
        <v>12216439</v>
      </c>
      <c r="C2" s="21">
        <f>SUM(N2:U2)</f>
        <v>31467933</v>
      </c>
      <c r="D2" s="21">
        <f t="shared" ref="D2:D33" si="0">SUM(V2:AC2)</f>
        <v>8151867</v>
      </c>
      <c r="E2" s="21">
        <f>C2</f>
        <v>31467933</v>
      </c>
      <c r="F2" s="21">
        <f>B2+D2</f>
        <v>20368306</v>
      </c>
      <c r="G2" s="3">
        <f>F2/E2</f>
        <v>0.64727181159309066</v>
      </c>
      <c r="H2" s="21">
        <v>51836239</v>
      </c>
      <c r="I2" s="21">
        <v>1776616</v>
      </c>
      <c r="J2" s="21">
        <v>2278285</v>
      </c>
      <c r="K2" s="21">
        <v>2250969</v>
      </c>
      <c r="L2" s="21">
        <v>2518218</v>
      </c>
      <c r="M2" s="21">
        <v>3392351</v>
      </c>
      <c r="N2" s="21">
        <v>3645542</v>
      </c>
      <c r="O2" s="21">
        <v>3307803</v>
      </c>
      <c r="P2" s="21">
        <v>3866979</v>
      </c>
      <c r="Q2" s="21">
        <v>3872171</v>
      </c>
      <c r="R2" s="21">
        <v>4385732</v>
      </c>
      <c r="S2" s="21">
        <v>4338269</v>
      </c>
      <c r="T2" s="21">
        <v>4237067</v>
      </c>
      <c r="U2" s="21">
        <v>3814370</v>
      </c>
      <c r="V2" s="21">
        <v>2662232</v>
      </c>
      <c r="W2" s="21">
        <v>1990347</v>
      </c>
      <c r="X2" s="21">
        <v>1608464</v>
      </c>
      <c r="Y2" s="21">
        <v>1109242</v>
      </c>
      <c r="Z2" s="21">
        <v>548700</v>
      </c>
      <c r="AA2" s="21">
        <v>187321</v>
      </c>
      <c r="AB2" s="21">
        <v>40208</v>
      </c>
      <c r="AC2" s="21">
        <v>5353</v>
      </c>
    </row>
    <row r="3" spans="1:29">
      <c r="A3" s="2">
        <v>2021</v>
      </c>
      <c r="B3" s="21">
        <f t="shared" ref="B3:B52" si="1">SUM(I3:M3)</f>
        <v>11768415</v>
      </c>
      <c r="C3" s="21">
        <f t="shared" ref="C3:C52" si="2">SUM(N3:U3)</f>
        <v>31405114</v>
      </c>
      <c r="D3" s="21">
        <f t="shared" si="0"/>
        <v>8571347</v>
      </c>
      <c r="E3" s="21">
        <f t="shared" ref="E3:E52" si="3">C3</f>
        <v>31405114</v>
      </c>
      <c r="F3" s="21">
        <f t="shared" ref="F3:F52" si="4">B3+D3</f>
        <v>20339762</v>
      </c>
      <c r="G3" s="3">
        <f t="shared" ref="G3:G52" si="5">F3/E3</f>
        <v>0.64765763945324317</v>
      </c>
      <c r="H3" s="21">
        <v>51744876</v>
      </c>
      <c r="I3" s="21">
        <v>1617527</v>
      </c>
      <c r="J3" s="21">
        <v>2229491</v>
      </c>
      <c r="K3" s="21">
        <v>2296616</v>
      </c>
      <c r="L3" s="21">
        <v>2345904</v>
      </c>
      <c r="M3" s="21">
        <v>3278877</v>
      </c>
      <c r="N3" s="21">
        <v>3672722</v>
      </c>
      <c r="O3" s="21">
        <v>3302395</v>
      </c>
      <c r="P3" s="21">
        <v>3678606</v>
      </c>
      <c r="Q3" s="21">
        <v>3941302</v>
      </c>
      <c r="R3" s="21">
        <v>4210888</v>
      </c>
      <c r="S3" s="21">
        <v>4423203</v>
      </c>
      <c r="T3" s="21">
        <v>4111535</v>
      </c>
      <c r="U3" s="21">
        <v>4064463</v>
      </c>
      <c r="V3" s="21">
        <v>2895582</v>
      </c>
      <c r="W3" s="21">
        <v>2090931</v>
      </c>
      <c r="X3" s="21">
        <v>1567531</v>
      </c>
      <c r="Y3" s="21">
        <v>1157941</v>
      </c>
      <c r="Z3" s="21">
        <v>606100</v>
      </c>
      <c r="AA3" s="21">
        <v>204369</v>
      </c>
      <c r="AB3" s="21">
        <v>43186</v>
      </c>
      <c r="AC3" s="21">
        <v>5707</v>
      </c>
    </row>
    <row r="4" spans="1:29">
      <c r="A4" s="2">
        <v>2022</v>
      </c>
      <c r="B4" s="21">
        <f t="shared" si="1"/>
        <v>11312927</v>
      </c>
      <c r="C4" s="21">
        <f t="shared" si="2"/>
        <v>31296778</v>
      </c>
      <c r="D4" s="21">
        <f t="shared" si="0"/>
        <v>9018412</v>
      </c>
      <c r="E4" s="21">
        <f t="shared" si="3"/>
        <v>31296778</v>
      </c>
      <c r="F4" s="21">
        <f t="shared" si="4"/>
        <v>20331339</v>
      </c>
      <c r="G4" s="3">
        <f t="shared" si="5"/>
        <v>0.64963041882458317</v>
      </c>
      <c r="H4" s="21">
        <v>51628117</v>
      </c>
      <c r="I4" s="21">
        <v>1483112</v>
      </c>
      <c r="J4" s="21">
        <v>2141600</v>
      </c>
      <c r="K4" s="21">
        <v>2309760</v>
      </c>
      <c r="L4" s="21">
        <v>2278815</v>
      </c>
      <c r="M4" s="21">
        <v>3099640</v>
      </c>
      <c r="N4" s="21">
        <v>3624252</v>
      </c>
      <c r="O4" s="21">
        <v>3380219</v>
      </c>
      <c r="P4" s="21">
        <v>3474135</v>
      </c>
      <c r="Q4" s="21">
        <v>4028942</v>
      </c>
      <c r="R4" s="21">
        <v>4057029</v>
      </c>
      <c r="S4" s="21">
        <v>4481723</v>
      </c>
      <c r="T4" s="21">
        <v>4106280</v>
      </c>
      <c r="U4" s="21">
        <v>4144198</v>
      </c>
      <c r="V4" s="21">
        <v>3063244</v>
      </c>
      <c r="W4" s="21">
        <v>2167931</v>
      </c>
      <c r="X4" s="21">
        <v>1600887</v>
      </c>
      <c r="Y4" s="21">
        <v>1246971</v>
      </c>
      <c r="Z4" s="21">
        <v>657653</v>
      </c>
      <c r="AA4" s="21">
        <v>227083</v>
      </c>
      <c r="AB4" s="21">
        <v>48069</v>
      </c>
      <c r="AC4" s="21">
        <v>6574</v>
      </c>
    </row>
    <row r="5" spans="1:29">
      <c r="A5" s="2">
        <v>2023</v>
      </c>
      <c r="B5" s="21">
        <f t="shared" si="1"/>
        <v>10881795</v>
      </c>
      <c r="C5" s="21">
        <f t="shared" si="2"/>
        <v>31176306</v>
      </c>
      <c r="D5" s="21">
        <f t="shared" si="0"/>
        <v>9499933</v>
      </c>
      <c r="E5" s="21">
        <f t="shared" si="3"/>
        <v>31176306</v>
      </c>
      <c r="F5" s="21">
        <f t="shared" si="4"/>
        <v>20381728</v>
      </c>
      <c r="G5" s="3">
        <f t="shared" si="5"/>
        <v>0.65375699096615236</v>
      </c>
      <c r="H5" s="21">
        <v>51558034</v>
      </c>
      <c r="I5" s="21">
        <v>1374609</v>
      </c>
      <c r="J5" s="21">
        <v>2024713</v>
      </c>
      <c r="K5" s="21">
        <v>2286695</v>
      </c>
      <c r="L5" s="21">
        <v>2281595</v>
      </c>
      <c r="M5" s="21">
        <v>2914183</v>
      </c>
      <c r="N5" s="21">
        <v>3562623</v>
      </c>
      <c r="O5" s="21">
        <v>3483644</v>
      </c>
      <c r="P5" s="21">
        <v>3322429</v>
      </c>
      <c r="Q5" s="21">
        <v>4055406</v>
      </c>
      <c r="R5" s="21">
        <v>3921880</v>
      </c>
      <c r="S5" s="21">
        <v>4517041</v>
      </c>
      <c r="T5" s="21">
        <v>4061077</v>
      </c>
      <c r="U5" s="21">
        <v>4252206</v>
      </c>
      <c r="V5" s="21">
        <v>3273593</v>
      </c>
      <c r="W5" s="21">
        <v>2240360</v>
      </c>
      <c r="X5" s="21">
        <v>1643360</v>
      </c>
      <c r="Y5" s="21">
        <v>1325872</v>
      </c>
      <c r="Z5" s="21">
        <v>704923</v>
      </c>
      <c r="AA5" s="21">
        <v>249986</v>
      </c>
      <c r="AB5" s="21">
        <v>53667</v>
      </c>
      <c r="AC5" s="21">
        <v>8172</v>
      </c>
    </row>
    <row r="6" spans="1:29">
      <c r="A6" s="2">
        <v>2024</v>
      </c>
      <c r="B6" s="21">
        <f t="shared" si="1"/>
        <v>10491888</v>
      </c>
      <c r="C6" s="21">
        <f t="shared" si="2"/>
        <v>30999815</v>
      </c>
      <c r="D6" s="21">
        <f t="shared" si="0"/>
        <v>10008326</v>
      </c>
      <c r="E6" s="21">
        <f t="shared" si="3"/>
        <v>30999815</v>
      </c>
      <c r="F6" s="21">
        <f t="shared" si="4"/>
        <v>20500214</v>
      </c>
      <c r="G6" s="3">
        <f t="shared" si="5"/>
        <v>0.66130117228118945</v>
      </c>
      <c r="H6" s="21">
        <v>51500029</v>
      </c>
      <c r="I6" s="21">
        <v>1284066</v>
      </c>
      <c r="J6" s="21">
        <v>1908356</v>
      </c>
      <c r="K6" s="21">
        <v>2270158</v>
      </c>
      <c r="L6" s="21">
        <v>2257218</v>
      </c>
      <c r="M6" s="21">
        <v>2772090</v>
      </c>
      <c r="N6" s="21">
        <v>3483125</v>
      </c>
      <c r="O6" s="21">
        <v>3561503</v>
      </c>
      <c r="P6" s="21">
        <v>3258043</v>
      </c>
      <c r="Q6" s="21">
        <v>4003363</v>
      </c>
      <c r="R6" s="21">
        <v>3816168</v>
      </c>
      <c r="S6" s="21">
        <v>4445725</v>
      </c>
      <c r="T6" s="21">
        <v>4231801</v>
      </c>
      <c r="U6" s="21">
        <v>4200087</v>
      </c>
      <c r="V6" s="21">
        <v>3507325</v>
      </c>
      <c r="W6" s="21">
        <v>2328861</v>
      </c>
      <c r="X6" s="21">
        <v>1730805</v>
      </c>
      <c r="Y6" s="21">
        <v>1337468</v>
      </c>
      <c r="Z6" s="21">
        <v>758529</v>
      </c>
      <c r="AA6" s="21">
        <v>274908</v>
      </c>
      <c r="AB6" s="21">
        <v>62196</v>
      </c>
      <c r="AC6" s="21">
        <v>8234</v>
      </c>
    </row>
    <row r="7" spans="1:29">
      <c r="A7" s="2">
        <v>2025</v>
      </c>
      <c r="B7" s="21">
        <f t="shared" si="1"/>
        <v>10107494</v>
      </c>
      <c r="C7" s="21">
        <f t="shared" si="2"/>
        <v>30754756</v>
      </c>
      <c r="D7" s="21">
        <f t="shared" si="0"/>
        <v>10585254</v>
      </c>
      <c r="E7" s="21">
        <f t="shared" si="3"/>
        <v>30754756</v>
      </c>
      <c r="F7" s="21">
        <f t="shared" si="4"/>
        <v>20692748</v>
      </c>
      <c r="G7" s="3">
        <f t="shared" si="5"/>
        <v>0.67283082980726627</v>
      </c>
      <c r="H7" s="21">
        <v>51447504</v>
      </c>
      <c r="I7" s="21">
        <v>1227951</v>
      </c>
      <c r="J7" s="21">
        <v>1755756</v>
      </c>
      <c r="K7" s="21">
        <v>2268551</v>
      </c>
      <c r="L7" s="21">
        <v>2257809</v>
      </c>
      <c r="M7" s="21">
        <v>2597427</v>
      </c>
      <c r="N7" s="21">
        <v>3422562</v>
      </c>
      <c r="O7" s="21">
        <v>3613585</v>
      </c>
      <c r="P7" s="21">
        <v>3262319</v>
      </c>
      <c r="Q7" s="21">
        <v>3827686</v>
      </c>
      <c r="R7" s="21">
        <v>3852109</v>
      </c>
      <c r="S7" s="21">
        <v>4354882</v>
      </c>
      <c r="T7" s="21">
        <v>4278091</v>
      </c>
      <c r="U7" s="21">
        <v>4143522</v>
      </c>
      <c r="V7" s="21">
        <v>3685447</v>
      </c>
      <c r="W7" s="21">
        <v>2533229</v>
      </c>
      <c r="X7" s="21">
        <v>1828637</v>
      </c>
      <c r="Y7" s="21">
        <v>1352964</v>
      </c>
      <c r="Z7" s="21">
        <v>799600</v>
      </c>
      <c r="AA7" s="21">
        <v>306778</v>
      </c>
      <c r="AB7" s="21">
        <v>69956</v>
      </c>
      <c r="AC7" s="21">
        <v>8643</v>
      </c>
    </row>
    <row r="8" spans="1:29">
      <c r="A8" s="2">
        <v>2026</v>
      </c>
      <c r="B8" s="21">
        <f t="shared" si="1"/>
        <v>9761993</v>
      </c>
      <c r="C8" s="21">
        <f t="shared" si="2"/>
        <v>30437935</v>
      </c>
      <c r="D8" s="21">
        <f t="shared" si="0"/>
        <v>11197381</v>
      </c>
      <c r="E8" s="21">
        <f t="shared" si="3"/>
        <v>30437935</v>
      </c>
      <c r="F8" s="21">
        <f t="shared" si="4"/>
        <v>20959374</v>
      </c>
      <c r="G8" s="3">
        <f t="shared" si="5"/>
        <v>0.68859382214989284</v>
      </c>
      <c r="H8" s="21">
        <v>51397309</v>
      </c>
      <c r="I8" s="21">
        <v>1205329</v>
      </c>
      <c r="J8" s="21">
        <v>1596336</v>
      </c>
      <c r="K8" s="21">
        <v>2218636</v>
      </c>
      <c r="L8" s="21">
        <v>2302121</v>
      </c>
      <c r="M8" s="21">
        <v>2439571</v>
      </c>
      <c r="N8" s="21">
        <v>3333978</v>
      </c>
      <c r="O8" s="21">
        <v>3659920</v>
      </c>
      <c r="P8" s="21">
        <v>3272994</v>
      </c>
      <c r="Q8" s="21">
        <v>3651778</v>
      </c>
      <c r="R8" s="21">
        <v>3929899</v>
      </c>
      <c r="S8" s="21">
        <v>4189556</v>
      </c>
      <c r="T8" s="21">
        <v>4370025</v>
      </c>
      <c r="U8" s="21">
        <v>4029785</v>
      </c>
      <c r="V8" s="21">
        <v>3933261</v>
      </c>
      <c r="W8" s="21">
        <v>2758924</v>
      </c>
      <c r="X8" s="21">
        <v>1921904</v>
      </c>
      <c r="Y8" s="21">
        <v>1318942</v>
      </c>
      <c r="Z8" s="21">
        <v>837970</v>
      </c>
      <c r="AA8" s="21">
        <v>340331</v>
      </c>
      <c r="AB8" s="21">
        <v>76598</v>
      </c>
      <c r="AC8" s="21">
        <v>9451</v>
      </c>
    </row>
    <row r="9" spans="1:29">
      <c r="A9" s="2">
        <v>2027</v>
      </c>
      <c r="B9" s="21">
        <f t="shared" si="1"/>
        <v>9513933</v>
      </c>
      <c r="C9" s="21">
        <f t="shared" si="2"/>
        <v>30163956</v>
      </c>
      <c r="D9" s="21">
        <f t="shared" si="0"/>
        <v>11670499</v>
      </c>
      <c r="E9" s="21">
        <f t="shared" si="3"/>
        <v>30163956</v>
      </c>
      <c r="F9" s="21">
        <f t="shared" si="4"/>
        <v>21184432</v>
      </c>
      <c r="G9" s="3">
        <f t="shared" si="5"/>
        <v>0.70230947160909529</v>
      </c>
      <c r="H9" s="21">
        <v>51348388</v>
      </c>
      <c r="I9" s="21">
        <v>1209187</v>
      </c>
      <c r="J9" s="21">
        <v>1467870</v>
      </c>
      <c r="K9" s="21">
        <v>2133675</v>
      </c>
      <c r="L9" s="21">
        <v>2317734</v>
      </c>
      <c r="M9" s="21">
        <v>2385467</v>
      </c>
      <c r="N9" s="21">
        <v>3181511</v>
      </c>
      <c r="O9" s="21">
        <v>3627338</v>
      </c>
      <c r="P9" s="21">
        <v>3359718</v>
      </c>
      <c r="Q9" s="21">
        <v>3455970</v>
      </c>
      <c r="R9" s="21">
        <v>4025505</v>
      </c>
      <c r="S9" s="21">
        <v>4045100</v>
      </c>
      <c r="T9" s="21">
        <v>4436508</v>
      </c>
      <c r="U9" s="21">
        <v>4032306</v>
      </c>
      <c r="V9" s="21">
        <v>4017343</v>
      </c>
      <c r="W9" s="21">
        <v>2924439</v>
      </c>
      <c r="X9" s="21">
        <v>1998680</v>
      </c>
      <c r="Y9" s="21">
        <v>1356077</v>
      </c>
      <c r="Z9" s="21">
        <v>907471</v>
      </c>
      <c r="AA9" s="21">
        <v>370155</v>
      </c>
      <c r="AB9" s="21">
        <v>85583</v>
      </c>
      <c r="AC9" s="21">
        <v>10751</v>
      </c>
    </row>
    <row r="10" spans="1:29">
      <c r="A10" s="2">
        <v>2028</v>
      </c>
      <c r="B10" s="21">
        <f t="shared" si="1"/>
        <v>9313510</v>
      </c>
      <c r="C10" s="21">
        <f t="shared" si="2"/>
        <v>29786855</v>
      </c>
      <c r="D10" s="21">
        <f t="shared" si="0"/>
        <v>12199730</v>
      </c>
      <c r="E10" s="21">
        <f t="shared" si="3"/>
        <v>29786855</v>
      </c>
      <c r="F10" s="21">
        <f t="shared" si="4"/>
        <v>21513240</v>
      </c>
      <c r="G10" s="3">
        <f t="shared" si="5"/>
        <v>0.72223939049624408</v>
      </c>
      <c r="H10" s="21">
        <v>51300095</v>
      </c>
      <c r="I10" s="21">
        <v>1239406</v>
      </c>
      <c r="J10" s="21">
        <v>1364292</v>
      </c>
      <c r="K10" s="21">
        <v>2019393</v>
      </c>
      <c r="L10" s="21">
        <v>2296699</v>
      </c>
      <c r="M10" s="21">
        <v>2393720</v>
      </c>
      <c r="N10" s="21">
        <v>3009470</v>
      </c>
      <c r="O10" s="21">
        <v>3571633</v>
      </c>
      <c r="P10" s="21">
        <v>3463162</v>
      </c>
      <c r="Q10" s="21">
        <v>3305895</v>
      </c>
      <c r="R10" s="21">
        <v>4055053</v>
      </c>
      <c r="S10" s="21">
        <v>3914379</v>
      </c>
      <c r="T10" s="21">
        <v>4475665</v>
      </c>
      <c r="U10" s="21">
        <v>3991598</v>
      </c>
      <c r="V10" s="21">
        <v>4126806</v>
      </c>
      <c r="W10" s="21">
        <v>3129224</v>
      </c>
      <c r="X10" s="21">
        <v>2070706</v>
      </c>
      <c r="Y10" s="21">
        <v>1400612</v>
      </c>
      <c r="Z10" s="21">
        <v>968070</v>
      </c>
      <c r="AA10" s="21">
        <v>397250</v>
      </c>
      <c r="AB10" s="21">
        <v>94695</v>
      </c>
      <c r="AC10" s="21">
        <v>12367</v>
      </c>
    </row>
    <row r="11" spans="1:29">
      <c r="A11" s="2">
        <v>2029</v>
      </c>
      <c r="B11" s="21">
        <f t="shared" si="1"/>
        <v>9125768</v>
      </c>
      <c r="C11" s="21">
        <f t="shared" si="2"/>
        <v>29528687</v>
      </c>
      <c r="D11" s="21">
        <f t="shared" si="0"/>
        <v>12596450</v>
      </c>
      <c r="E11" s="21">
        <f t="shared" si="3"/>
        <v>29528687</v>
      </c>
      <c r="F11" s="21">
        <f t="shared" si="4"/>
        <v>21722218</v>
      </c>
      <c r="G11" s="3">
        <f t="shared" si="5"/>
        <v>0.73563101535804831</v>
      </c>
      <c r="H11" s="21">
        <v>51250905</v>
      </c>
      <c r="I11" s="21">
        <v>1292411</v>
      </c>
      <c r="J11" s="21">
        <v>1277758</v>
      </c>
      <c r="K11" s="21">
        <v>1904703</v>
      </c>
      <c r="L11" s="21">
        <v>2281209</v>
      </c>
      <c r="M11" s="21">
        <v>2369687</v>
      </c>
      <c r="N11" s="21">
        <v>2870363</v>
      </c>
      <c r="O11" s="21">
        <v>3493677</v>
      </c>
      <c r="P11" s="21">
        <v>3538693</v>
      </c>
      <c r="Q11" s="21">
        <v>3240368</v>
      </c>
      <c r="R11" s="21">
        <v>4004185</v>
      </c>
      <c r="S11" s="21">
        <v>3811402</v>
      </c>
      <c r="T11" s="21">
        <v>4408341</v>
      </c>
      <c r="U11" s="21">
        <v>4161658</v>
      </c>
      <c r="V11" s="21">
        <v>4079275</v>
      </c>
      <c r="W11" s="21">
        <v>3355813</v>
      </c>
      <c r="X11" s="21">
        <v>2156812</v>
      </c>
      <c r="Y11" s="21">
        <v>1479431</v>
      </c>
      <c r="Z11" s="21">
        <v>977211</v>
      </c>
      <c r="AA11" s="21">
        <v>428894</v>
      </c>
      <c r="AB11" s="21">
        <v>104764</v>
      </c>
      <c r="AC11" s="21">
        <v>14250</v>
      </c>
    </row>
    <row r="12" spans="1:29">
      <c r="A12" s="2">
        <v>2030</v>
      </c>
      <c r="B12" s="21">
        <f t="shared" si="1"/>
        <v>8978513</v>
      </c>
      <c r="C12" s="21">
        <f t="shared" si="2"/>
        <v>29164180</v>
      </c>
      <c r="D12" s="21">
        <f t="shared" si="0"/>
        <v>13056326</v>
      </c>
      <c r="E12" s="21">
        <f t="shared" si="3"/>
        <v>29164180</v>
      </c>
      <c r="F12" s="21">
        <f t="shared" si="4"/>
        <v>22034839</v>
      </c>
      <c r="G12" s="3">
        <f t="shared" si="5"/>
        <v>0.75554460986045213</v>
      </c>
      <c r="H12" s="21">
        <v>51199019</v>
      </c>
      <c r="I12" s="21">
        <v>1353877</v>
      </c>
      <c r="J12" s="21">
        <v>1222425</v>
      </c>
      <c r="K12" s="21">
        <v>1753051</v>
      </c>
      <c r="L12" s="21">
        <v>2279729</v>
      </c>
      <c r="M12" s="21">
        <v>2369431</v>
      </c>
      <c r="N12" s="21">
        <v>2693051</v>
      </c>
      <c r="O12" s="21">
        <v>3430590</v>
      </c>
      <c r="P12" s="21">
        <v>3589871</v>
      </c>
      <c r="Q12" s="21">
        <v>3244406</v>
      </c>
      <c r="R12" s="21">
        <v>3829171</v>
      </c>
      <c r="S12" s="21">
        <v>3847685</v>
      </c>
      <c r="T12" s="21">
        <v>4319666</v>
      </c>
      <c r="U12" s="21">
        <v>4209740</v>
      </c>
      <c r="V12" s="21">
        <v>4027289</v>
      </c>
      <c r="W12" s="21">
        <v>3532151</v>
      </c>
      <c r="X12" s="21">
        <v>2353038</v>
      </c>
      <c r="Y12" s="21">
        <v>1567366</v>
      </c>
      <c r="Z12" s="21">
        <v>989311</v>
      </c>
      <c r="AA12" s="21">
        <v>453607</v>
      </c>
      <c r="AB12" s="21">
        <v>117586</v>
      </c>
      <c r="AC12" s="21">
        <v>15978</v>
      </c>
    </row>
    <row r="13" spans="1:29">
      <c r="A13" s="2">
        <v>2031</v>
      </c>
      <c r="B13" s="21">
        <f t="shared" si="1"/>
        <v>8848021</v>
      </c>
      <c r="C13" s="21">
        <f t="shared" si="2"/>
        <v>28800332</v>
      </c>
      <c r="D13" s="21">
        <f t="shared" si="0"/>
        <v>13494495</v>
      </c>
      <c r="E13" s="21">
        <f t="shared" si="3"/>
        <v>28800332</v>
      </c>
      <c r="F13" s="21">
        <f t="shared" si="4"/>
        <v>22342516</v>
      </c>
      <c r="G13" s="3">
        <f t="shared" si="5"/>
        <v>0.77577286261838929</v>
      </c>
      <c r="H13" s="21">
        <v>51142848</v>
      </c>
      <c r="I13" s="21">
        <v>1410583</v>
      </c>
      <c r="J13" s="21">
        <v>1200193</v>
      </c>
      <c r="K13" s="21">
        <v>1594603</v>
      </c>
      <c r="L13" s="21">
        <v>2230012</v>
      </c>
      <c r="M13" s="21">
        <v>2412630</v>
      </c>
      <c r="N13" s="21">
        <v>2532230</v>
      </c>
      <c r="O13" s="21">
        <v>3339358</v>
      </c>
      <c r="P13" s="21">
        <v>3635153</v>
      </c>
      <c r="Q13" s="21">
        <v>3254804</v>
      </c>
      <c r="R13" s="21">
        <v>3653512</v>
      </c>
      <c r="S13" s="21">
        <v>3925754</v>
      </c>
      <c r="T13" s="21">
        <v>4157041</v>
      </c>
      <c r="U13" s="21">
        <v>4302480</v>
      </c>
      <c r="V13" s="21">
        <v>3919773</v>
      </c>
      <c r="W13" s="21">
        <v>3775018</v>
      </c>
      <c r="X13" s="21">
        <v>2565904</v>
      </c>
      <c r="Y13" s="21">
        <v>1645745</v>
      </c>
      <c r="Z13" s="21">
        <v>962934</v>
      </c>
      <c r="AA13" s="21">
        <v>476968</v>
      </c>
      <c r="AB13" s="21">
        <v>130684</v>
      </c>
      <c r="AC13" s="21">
        <v>17469</v>
      </c>
    </row>
    <row r="14" spans="1:29">
      <c r="A14" s="2">
        <v>2032</v>
      </c>
      <c r="B14" s="21">
        <f t="shared" si="1"/>
        <v>8705408</v>
      </c>
      <c r="C14" s="21">
        <f t="shared" si="2"/>
        <v>28467504</v>
      </c>
      <c r="D14" s="21">
        <f t="shared" si="0"/>
        <v>13910059</v>
      </c>
      <c r="E14" s="21">
        <f t="shared" si="3"/>
        <v>28467504</v>
      </c>
      <c r="F14" s="21">
        <f t="shared" si="4"/>
        <v>22615467</v>
      </c>
      <c r="G14" s="3">
        <f t="shared" si="5"/>
        <v>0.79443097645652394</v>
      </c>
      <c r="H14" s="21">
        <v>51082971</v>
      </c>
      <c r="I14" s="21">
        <v>1461369</v>
      </c>
      <c r="J14" s="21">
        <v>1204099</v>
      </c>
      <c r="K14" s="21">
        <v>1466974</v>
      </c>
      <c r="L14" s="21">
        <v>2145482</v>
      </c>
      <c r="M14" s="21">
        <v>2427484</v>
      </c>
      <c r="N14" s="21">
        <v>2475738</v>
      </c>
      <c r="O14" s="21">
        <v>3184416</v>
      </c>
      <c r="P14" s="21">
        <v>3601783</v>
      </c>
      <c r="Q14" s="21">
        <v>3341127</v>
      </c>
      <c r="R14" s="21">
        <v>3458026</v>
      </c>
      <c r="S14" s="21">
        <v>4021644</v>
      </c>
      <c r="T14" s="21">
        <v>4014806</v>
      </c>
      <c r="U14" s="21">
        <v>4369964</v>
      </c>
      <c r="V14" s="21">
        <v>3924975</v>
      </c>
      <c r="W14" s="21">
        <v>3859232</v>
      </c>
      <c r="X14" s="21">
        <v>2724946</v>
      </c>
      <c r="Y14" s="21">
        <v>1718718</v>
      </c>
      <c r="Z14" s="21">
        <v>999919</v>
      </c>
      <c r="AA14" s="21">
        <v>520256</v>
      </c>
      <c r="AB14" s="21">
        <v>142341</v>
      </c>
      <c r="AC14" s="21">
        <v>19672</v>
      </c>
    </row>
    <row r="15" spans="1:29">
      <c r="A15" s="2">
        <v>2033</v>
      </c>
      <c r="B15" s="21">
        <f t="shared" si="1"/>
        <v>8541491</v>
      </c>
      <c r="C15" s="21">
        <f t="shared" si="2"/>
        <v>28139071</v>
      </c>
      <c r="D15" s="21">
        <f t="shared" si="0"/>
        <v>14338057</v>
      </c>
      <c r="E15" s="21">
        <f t="shared" si="3"/>
        <v>28139071</v>
      </c>
      <c r="F15" s="21">
        <f t="shared" si="4"/>
        <v>22879548</v>
      </c>
      <c r="G15" s="3">
        <f t="shared" si="5"/>
        <v>0.81308825014159136</v>
      </c>
      <c r="H15" s="21">
        <v>51018619</v>
      </c>
      <c r="I15" s="21">
        <v>1505287</v>
      </c>
      <c r="J15" s="21">
        <v>1234099</v>
      </c>
      <c r="K15" s="21">
        <v>1364052</v>
      </c>
      <c r="L15" s="21">
        <v>2031797</v>
      </c>
      <c r="M15" s="21">
        <v>2406256</v>
      </c>
      <c r="N15" s="21">
        <v>2482445</v>
      </c>
      <c r="O15" s="21">
        <v>3010237</v>
      </c>
      <c r="P15" s="21">
        <v>3545431</v>
      </c>
      <c r="Q15" s="21">
        <v>3444312</v>
      </c>
      <c r="R15" s="21">
        <v>3308119</v>
      </c>
      <c r="S15" s="21">
        <v>4051809</v>
      </c>
      <c r="T15" s="21">
        <v>3886233</v>
      </c>
      <c r="U15" s="21">
        <v>4410485</v>
      </c>
      <c r="V15" s="21">
        <v>3888821</v>
      </c>
      <c r="W15" s="21">
        <v>3968378</v>
      </c>
      <c r="X15" s="21">
        <v>2920020</v>
      </c>
      <c r="Y15" s="21">
        <v>1787331</v>
      </c>
      <c r="Z15" s="21">
        <v>1041983</v>
      </c>
      <c r="AA15" s="21">
        <v>556839</v>
      </c>
      <c r="AB15" s="21">
        <v>152752</v>
      </c>
      <c r="AC15" s="21">
        <v>21933</v>
      </c>
    </row>
    <row r="16" spans="1:29">
      <c r="A16" s="2">
        <v>2034</v>
      </c>
      <c r="B16" s="21">
        <f t="shared" si="1"/>
        <v>8415023</v>
      </c>
      <c r="C16" s="21">
        <f t="shared" si="2"/>
        <v>27690168</v>
      </c>
      <c r="D16" s="21">
        <f t="shared" si="0"/>
        <v>14842666</v>
      </c>
      <c r="E16" s="21">
        <f t="shared" si="3"/>
        <v>27690168</v>
      </c>
      <c r="F16" s="21">
        <f t="shared" si="4"/>
        <v>23257689</v>
      </c>
      <c r="G16" s="3">
        <f t="shared" si="5"/>
        <v>0.83992588994042938</v>
      </c>
      <c r="H16" s="21">
        <v>50947857</v>
      </c>
      <c r="I16" s="21">
        <v>1541870</v>
      </c>
      <c r="J16" s="21">
        <v>1286653</v>
      </c>
      <c r="K16" s="21">
        <v>1278048</v>
      </c>
      <c r="L16" s="21">
        <v>1917791</v>
      </c>
      <c r="M16" s="21">
        <v>2390661</v>
      </c>
      <c r="N16" s="21">
        <v>2457787</v>
      </c>
      <c r="O16" s="21">
        <v>2869602</v>
      </c>
      <c r="P16" s="21">
        <v>3467036</v>
      </c>
      <c r="Q16" s="21">
        <v>3519832</v>
      </c>
      <c r="R16" s="21">
        <v>3242703</v>
      </c>
      <c r="S16" s="21">
        <v>4001765</v>
      </c>
      <c r="T16" s="21">
        <v>3785223</v>
      </c>
      <c r="U16" s="21">
        <v>4346220</v>
      </c>
      <c r="V16" s="21">
        <v>4058324</v>
      </c>
      <c r="W16" s="21">
        <v>3925442</v>
      </c>
      <c r="X16" s="21">
        <v>3135101</v>
      </c>
      <c r="Y16" s="21">
        <v>1867498</v>
      </c>
      <c r="Z16" s="21">
        <v>1104841</v>
      </c>
      <c r="AA16" s="21">
        <v>561484</v>
      </c>
      <c r="AB16" s="21">
        <v>165518</v>
      </c>
      <c r="AC16" s="21">
        <v>24458</v>
      </c>
    </row>
    <row r="17" spans="1:29">
      <c r="A17" s="2">
        <v>2035</v>
      </c>
      <c r="B17" s="21">
        <f t="shared" si="1"/>
        <v>8297911</v>
      </c>
      <c r="C17" s="21">
        <f t="shared" si="2"/>
        <v>27281665</v>
      </c>
      <c r="D17" s="21">
        <f t="shared" si="0"/>
        <v>15289115</v>
      </c>
      <c r="E17" s="21">
        <f t="shared" si="3"/>
        <v>27281665</v>
      </c>
      <c r="F17" s="21">
        <f t="shared" si="4"/>
        <v>23587026</v>
      </c>
      <c r="G17" s="3">
        <f t="shared" si="5"/>
        <v>0.86457428459736607</v>
      </c>
      <c r="H17" s="21">
        <v>50868691</v>
      </c>
      <c r="I17" s="21">
        <v>1571194</v>
      </c>
      <c r="J17" s="21">
        <v>1347539</v>
      </c>
      <c r="K17" s="21">
        <v>1223083</v>
      </c>
      <c r="L17" s="21">
        <v>1766857</v>
      </c>
      <c r="M17" s="21">
        <v>2389238</v>
      </c>
      <c r="N17" s="21">
        <v>2457411</v>
      </c>
      <c r="O17" s="21">
        <v>2691433</v>
      </c>
      <c r="P17" s="21">
        <v>3403788</v>
      </c>
      <c r="Q17" s="21">
        <v>3571200</v>
      </c>
      <c r="R17" s="21">
        <v>3246947</v>
      </c>
      <c r="S17" s="21">
        <v>3828049</v>
      </c>
      <c r="T17" s="21">
        <v>3822443</v>
      </c>
      <c r="U17" s="21">
        <v>4260394</v>
      </c>
      <c r="V17" s="21">
        <v>4108715</v>
      </c>
      <c r="W17" s="21">
        <v>3879477</v>
      </c>
      <c r="X17" s="21">
        <v>3307259</v>
      </c>
      <c r="Y17" s="21">
        <v>2047493</v>
      </c>
      <c r="Z17" s="21">
        <v>1174623</v>
      </c>
      <c r="AA17" s="21">
        <v>568310</v>
      </c>
      <c r="AB17" s="21">
        <v>175620</v>
      </c>
      <c r="AC17" s="21">
        <v>27618</v>
      </c>
    </row>
    <row r="18" spans="1:29">
      <c r="A18" s="2">
        <v>2036</v>
      </c>
      <c r="B18" s="21">
        <f t="shared" si="1"/>
        <v>8142282</v>
      </c>
      <c r="C18" s="21">
        <f t="shared" si="2"/>
        <v>26875113</v>
      </c>
      <c r="D18" s="21">
        <f t="shared" si="0"/>
        <v>15757376</v>
      </c>
      <c r="E18" s="21">
        <f t="shared" si="3"/>
        <v>26875113</v>
      </c>
      <c r="F18" s="21">
        <f t="shared" si="4"/>
        <v>23899658</v>
      </c>
      <c r="G18" s="3">
        <f t="shared" si="5"/>
        <v>0.88928586086317107</v>
      </c>
      <c r="H18" s="21">
        <v>50774771</v>
      </c>
      <c r="I18" s="21">
        <v>1588356</v>
      </c>
      <c r="J18" s="21">
        <v>1403667</v>
      </c>
      <c r="K18" s="21">
        <v>1200998</v>
      </c>
      <c r="L18" s="21">
        <v>1609247</v>
      </c>
      <c r="M18" s="21">
        <v>2340014</v>
      </c>
      <c r="N18" s="21">
        <v>2500722</v>
      </c>
      <c r="O18" s="21">
        <v>2530382</v>
      </c>
      <c r="P18" s="21">
        <v>3312851</v>
      </c>
      <c r="Q18" s="21">
        <v>3616858</v>
      </c>
      <c r="R18" s="21">
        <v>3257834</v>
      </c>
      <c r="S18" s="21">
        <v>3653528</v>
      </c>
      <c r="T18" s="21">
        <v>3901388</v>
      </c>
      <c r="U18" s="21">
        <v>4101550</v>
      </c>
      <c r="V18" s="21">
        <v>4202824</v>
      </c>
      <c r="W18" s="21">
        <v>3780482</v>
      </c>
      <c r="X18" s="21">
        <v>3540840</v>
      </c>
      <c r="Y18" s="21">
        <v>2236075</v>
      </c>
      <c r="Z18" s="21">
        <v>1230106</v>
      </c>
      <c r="AA18" s="21">
        <v>551047</v>
      </c>
      <c r="AB18" s="21">
        <v>185297</v>
      </c>
      <c r="AC18" s="21">
        <v>30705</v>
      </c>
    </row>
    <row r="19" spans="1:29">
      <c r="A19" s="2">
        <v>2037</v>
      </c>
      <c r="B19" s="21">
        <f t="shared" si="1"/>
        <v>7986824</v>
      </c>
      <c r="C19" s="21">
        <f t="shared" si="2"/>
        <v>26496076</v>
      </c>
      <c r="D19" s="21">
        <f t="shared" si="0"/>
        <v>16177309</v>
      </c>
      <c r="E19" s="21">
        <f t="shared" si="3"/>
        <v>26496076</v>
      </c>
      <c r="F19" s="21">
        <f t="shared" si="4"/>
        <v>24164133</v>
      </c>
      <c r="G19" s="3">
        <f t="shared" si="5"/>
        <v>0.91198911869063182</v>
      </c>
      <c r="H19" s="21">
        <v>50660209</v>
      </c>
      <c r="I19" s="21">
        <v>1589298</v>
      </c>
      <c r="J19" s="21">
        <v>1453934</v>
      </c>
      <c r="K19" s="21">
        <v>1204870</v>
      </c>
      <c r="L19" s="21">
        <v>1482435</v>
      </c>
      <c r="M19" s="21">
        <v>2256287</v>
      </c>
      <c r="N19" s="21">
        <v>2515817</v>
      </c>
      <c r="O19" s="21">
        <v>2473767</v>
      </c>
      <c r="P19" s="21">
        <v>3158168</v>
      </c>
      <c r="Q19" s="21">
        <v>3584007</v>
      </c>
      <c r="R19" s="21">
        <v>3344476</v>
      </c>
      <c r="S19" s="21">
        <v>3459235</v>
      </c>
      <c r="T19" s="21">
        <v>3998081</v>
      </c>
      <c r="U19" s="21">
        <v>3962525</v>
      </c>
      <c r="V19" s="21">
        <v>4271769</v>
      </c>
      <c r="W19" s="21">
        <v>3789260</v>
      </c>
      <c r="X19" s="21">
        <v>3623242</v>
      </c>
      <c r="Y19" s="21">
        <v>2381309</v>
      </c>
      <c r="Z19" s="21">
        <v>1292915</v>
      </c>
      <c r="AA19" s="21">
        <v>581196</v>
      </c>
      <c r="AB19" s="21">
        <v>204068</v>
      </c>
      <c r="AC19" s="21">
        <v>33550</v>
      </c>
    </row>
    <row r="20" spans="1:29">
      <c r="A20" s="2">
        <v>2038</v>
      </c>
      <c r="B20" s="21">
        <f t="shared" si="1"/>
        <v>7832197</v>
      </c>
      <c r="C20" s="21">
        <f t="shared" si="2"/>
        <v>26112164</v>
      </c>
      <c r="D20" s="21">
        <f t="shared" si="0"/>
        <v>16580343</v>
      </c>
      <c r="E20" s="21">
        <f t="shared" si="3"/>
        <v>26112164</v>
      </c>
      <c r="F20" s="21">
        <f t="shared" si="4"/>
        <v>24412540</v>
      </c>
      <c r="G20" s="3">
        <f t="shared" si="5"/>
        <v>0.93491064164578619</v>
      </c>
      <c r="H20" s="21">
        <v>50524704</v>
      </c>
      <c r="I20" s="21">
        <v>1576194</v>
      </c>
      <c r="J20" s="21">
        <v>1497402</v>
      </c>
      <c r="K20" s="21">
        <v>1234713</v>
      </c>
      <c r="L20" s="21">
        <v>1380164</v>
      </c>
      <c r="M20" s="21">
        <v>2143724</v>
      </c>
      <c r="N20" s="21">
        <v>2494762</v>
      </c>
      <c r="O20" s="21">
        <v>2480604</v>
      </c>
      <c r="P20" s="21">
        <v>2984138</v>
      </c>
      <c r="Q20" s="21">
        <v>3528079</v>
      </c>
      <c r="R20" s="21">
        <v>3448084</v>
      </c>
      <c r="S20" s="21">
        <v>3310190</v>
      </c>
      <c r="T20" s="21">
        <v>4029354</v>
      </c>
      <c r="U20" s="21">
        <v>3836953</v>
      </c>
      <c r="V20" s="21">
        <v>4314046</v>
      </c>
      <c r="W20" s="21">
        <v>3759220</v>
      </c>
      <c r="X20" s="21">
        <v>3730089</v>
      </c>
      <c r="Y20" s="21">
        <v>2556853</v>
      </c>
      <c r="Z20" s="21">
        <v>1351708</v>
      </c>
      <c r="AA20" s="21">
        <v>613271</v>
      </c>
      <c r="AB20" s="21">
        <v>219091</v>
      </c>
      <c r="AC20" s="21">
        <v>36065</v>
      </c>
    </row>
    <row r="21" spans="1:29">
      <c r="A21" s="2">
        <v>2039</v>
      </c>
      <c r="B21" s="21">
        <f t="shared" si="1"/>
        <v>7697712</v>
      </c>
      <c r="C21" s="21">
        <f t="shared" si="2"/>
        <v>25718002</v>
      </c>
      <c r="D21" s="21">
        <f t="shared" si="0"/>
        <v>16953017</v>
      </c>
      <c r="E21" s="21">
        <f t="shared" si="3"/>
        <v>25718002</v>
      </c>
      <c r="F21" s="21">
        <f t="shared" si="4"/>
        <v>24650729</v>
      </c>
      <c r="G21" s="3">
        <f t="shared" si="5"/>
        <v>0.95850093642577683</v>
      </c>
      <c r="H21" s="21">
        <v>50368731</v>
      </c>
      <c r="I21" s="21">
        <v>1551398</v>
      </c>
      <c r="J21" s="21">
        <v>1533612</v>
      </c>
      <c r="K21" s="21">
        <v>1287013</v>
      </c>
      <c r="L21" s="21">
        <v>1294696</v>
      </c>
      <c r="M21" s="21">
        <v>2030993</v>
      </c>
      <c r="N21" s="21">
        <v>2479432</v>
      </c>
      <c r="O21" s="21">
        <v>2456091</v>
      </c>
      <c r="P21" s="21">
        <v>2843625</v>
      </c>
      <c r="Q21" s="21">
        <v>3450095</v>
      </c>
      <c r="R21" s="21">
        <v>3524147</v>
      </c>
      <c r="S21" s="21">
        <v>3245355</v>
      </c>
      <c r="T21" s="21">
        <v>3980641</v>
      </c>
      <c r="U21" s="21">
        <v>3738616</v>
      </c>
      <c r="V21" s="21">
        <v>4253744</v>
      </c>
      <c r="W21" s="21">
        <v>3927377</v>
      </c>
      <c r="X21" s="21">
        <v>3692145</v>
      </c>
      <c r="Y21" s="21">
        <v>2749088</v>
      </c>
      <c r="Z21" s="21">
        <v>1418271</v>
      </c>
      <c r="AA21" s="21">
        <v>653100</v>
      </c>
      <c r="AB21" s="21">
        <v>219965</v>
      </c>
      <c r="AC21" s="21">
        <v>39327</v>
      </c>
    </row>
    <row r="22" spans="1:29">
      <c r="A22" s="2">
        <v>2040</v>
      </c>
      <c r="B22" s="21">
        <f t="shared" si="1"/>
        <v>7549314</v>
      </c>
      <c r="C22" s="21">
        <f t="shared" si="2"/>
        <v>25399097</v>
      </c>
      <c r="D22" s="21">
        <f t="shared" si="0"/>
        <v>17244870</v>
      </c>
      <c r="E22" s="21">
        <f t="shared" si="3"/>
        <v>25399097</v>
      </c>
      <c r="F22" s="21">
        <f t="shared" si="4"/>
        <v>24794184</v>
      </c>
      <c r="G22" s="3">
        <f t="shared" si="5"/>
        <v>0.97618368086078022</v>
      </c>
      <c r="H22" s="21">
        <v>50193281</v>
      </c>
      <c r="I22" s="21">
        <v>1517234</v>
      </c>
      <c r="J22" s="21">
        <v>1562633</v>
      </c>
      <c r="K22" s="21">
        <v>1347600</v>
      </c>
      <c r="L22" s="21">
        <v>1240144</v>
      </c>
      <c r="M22" s="21">
        <v>1881703</v>
      </c>
      <c r="N22" s="21">
        <v>2478245</v>
      </c>
      <c r="O22" s="21">
        <v>2455771</v>
      </c>
      <c r="P22" s="21">
        <v>2665687</v>
      </c>
      <c r="Q22" s="21">
        <v>3387210</v>
      </c>
      <c r="R22" s="21">
        <v>3576072</v>
      </c>
      <c r="S22" s="21">
        <v>3250106</v>
      </c>
      <c r="T22" s="21">
        <v>3808892</v>
      </c>
      <c r="U22" s="21">
        <v>3777114</v>
      </c>
      <c r="V22" s="21">
        <v>4171671</v>
      </c>
      <c r="W22" s="21">
        <v>3980283</v>
      </c>
      <c r="X22" s="21">
        <v>3654343</v>
      </c>
      <c r="Y22" s="21">
        <v>2910675</v>
      </c>
      <c r="Z22" s="21">
        <v>1566729</v>
      </c>
      <c r="AA22" s="21">
        <v>696895</v>
      </c>
      <c r="AB22" s="21">
        <v>222239</v>
      </c>
      <c r="AC22" s="21">
        <v>42035</v>
      </c>
    </row>
    <row r="23" spans="1:29">
      <c r="A23" s="2">
        <v>2041</v>
      </c>
      <c r="B23" s="21">
        <f t="shared" si="1"/>
        <v>7408514</v>
      </c>
      <c r="C23" s="21">
        <f t="shared" si="2"/>
        <v>25106810</v>
      </c>
      <c r="D23" s="21">
        <f t="shared" si="0"/>
        <v>17483127</v>
      </c>
      <c r="E23" s="21">
        <f t="shared" si="3"/>
        <v>25106810</v>
      </c>
      <c r="F23" s="21">
        <f t="shared" si="4"/>
        <v>24891641</v>
      </c>
      <c r="G23" s="3">
        <f t="shared" si="5"/>
        <v>0.99142985508712578</v>
      </c>
      <c r="H23" s="21">
        <v>49998451</v>
      </c>
      <c r="I23" s="21">
        <v>1481234</v>
      </c>
      <c r="J23" s="21">
        <v>1579610</v>
      </c>
      <c r="K23" s="21">
        <v>1403436</v>
      </c>
      <c r="L23" s="21">
        <v>1218311</v>
      </c>
      <c r="M23" s="21">
        <v>1725923</v>
      </c>
      <c r="N23" s="21">
        <v>2429099</v>
      </c>
      <c r="O23" s="21">
        <v>2499275</v>
      </c>
      <c r="P23" s="21">
        <v>2504819</v>
      </c>
      <c r="Q23" s="21">
        <v>3296649</v>
      </c>
      <c r="R23" s="21">
        <v>3622223</v>
      </c>
      <c r="S23" s="21">
        <v>3261645</v>
      </c>
      <c r="T23" s="21">
        <v>3636063</v>
      </c>
      <c r="U23" s="21">
        <v>3857037</v>
      </c>
      <c r="V23" s="21">
        <v>4017766</v>
      </c>
      <c r="W23" s="21">
        <v>4075486</v>
      </c>
      <c r="X23" s="21">
        <v>3567929</v>
      </c>
      <c r="Y23" s="21">
        <v>3124393</v>
      </c>
      <c r="Z23" s="21">
        <v>1713491</v>
      </c>
      <c r="AA23" s="21">
        <v>725497</v>
      </c>
      <c r="AB23" s="21">
        <v>213927</v>
      </c>
      <c r="AC23" s="21">
        <v>44638</v>
      </c>
    </row>
    <row r="24" spans="1:29">
      <c r="A24" s="2">
        <v>2042</v>
      </c>
      <c r="B24" s="21">
        <f t="shared" si="1"/>
        <v>7307029</v>
      </c>
      <c r="C24" s="21">
        <f t="shared" si="2"/>
        <v>24787427</v>
      </c>
      <c r="D24" s="21">
        <f t="shared" si="0"/>
        <v>17689703</v>
      </c>
      <c r="E24" s="21">
        <f t="shared" si="3"/>
        <v>24787427</v>
      </c>
      <c r="F24" s="21">
        <f t="shared" si="4"/>
        <v>24996732</v>
      </c>
      <c r="G24" s="3">
        <f t="shared" si="5"/>
        <v>1.0084439986449583</v>
      </c>
      <c r="H24" s="21">
        <v>49784159</v>
      </c>
      <c r="I24" s="21">
        <v>1450073</v>
      </c>
      <c r="J24" s="21">
        <v>1580535</v>
      </c>
      <c r="K24" s="21">
        <v>1453444</v>
      </c>
      <c r="L24" s="21">
        <v>1222274</v>
      </c>
      <c r="M24" s="21">
        <v>1600703</v>
      </c>
      <c r="N24" s="21">
        <v>2345432</v>
      </c>
      <c r="O24" s="21">
        <v>2514604</v>
      </c>
      <c r="P24" s="21">
        <v>2448294</v>
      </c>
      <c r="Q24" s="21">
        <v>3142366</v>
      </c>
      <c r="R24" s="21">
        <v>3589968</v>
      </c>
      <c r="S24" s="21">
        <v>3348714</v>
      </c>
      <c r="T24" s="21">
        <v>3443516</v>
      </c>
      <c r="U24" s="21">
        <v>3954533</v>
      </c>
      <c r="V24" s="21">
        <v>3882973</v>
      </c>
      <c r="W24" s="21">
        <v>4145423</v>
      </c>
      <c r="X24" s="21">
        <v>3580707</v>
      </c>
      <c r="Y24" s="21">
        <v>3199448</v>
      </c>
      <c r="Z24" s="21">
        <v>1831194</v>
      </c>
      <c r="AA24" s="21">
        <v>769437</v>
      </c>
      <c r="AB24" s="21">
        <v>230872</v>
      </c>
      <c r="AC24" s="21">
        <v>49649</v>
      </c>
    </row>
    <row r="25" spans="1:29">
      <c r="A25" s="2">
        <v>2043</v>
      </c>
      <c r="B25" s="21">
        <f t="shared" si="1"/>
        <v>7240005</v>
      </c>
      <c r="C25" s="21">
        <f t="shared" si="2"/>
        <v>24420728</v>
      </c>
      <c r="D25" s="21">
        <f t="shared" si="0"/>
        <v>17890629</v>
      </c>
      <c r="E25" s="21">
        <f t="shared" si="3"/>
        <v>24420728</v>
      </c>
      <c r="F25" s="21">
        <f t="shared" si="4"/>
        <v>25130634</v>
      </c>
      <c r="G25" s="3">
        <f t="shared" si="5"/>
        <v>1.0290698131521714</v>
      </c>
      <c r="H25" s="21">
        <v>49551362</v>
      </c>
      <c r="I25" s="21">
        <v>1423957</v>
      </c>
      <c r="J25" s="21">
        <v>1567566</v>
      </c>
      <c r="K25" s="21">
        <v>1496689</v>
      </c>
      <c r="L25" s="21">
        <v>1252075</v>
      </c>
      <c r="M25" s="21">
        <v>1499718</v>
      </c>
      <c r="N25" s="21">
        <v>2232853</v>
      </c>
      <c r="O25" s="21">
        <v>2493672</v>
      </c>
      <c r="P25" s="21">
        <v>2455277</v>
      </c>
      <c r="Q25" s="21">
        <v>2968704</v>
      </c>
      <c r="R25" s="21">
        <v>3534478</v>
      </c>
      <c r="S25" s="21">
        <v>3452865</v>
      </c>
      <c r="T25" s="21">
        <v>3295807</v>
      </c>
      <c r="U25" s="21">
        <v>3987072</v>
      </c>
      <c r="V25" s="21">
        <v>3761478</v>
      </c>
      <c r="W25" s="21">
        <v>4189354</v>
      </c>
      <c r="X25" s="21">
        <v>3559359</v>
      </c>
      <c r="Y25" s="21">
        <v>3298713</v>
      </c>
      <c r="Z25" s="21">
        <v>1970897</v>
      </c>
      <c r="AA25" s="21">
        <v>809978</v>
      </c>
      <c r="AB25" s="21">
        <v>247457</v>
      </c>
      <c r="AC25" s="21">
        <v>53393</v>
      </c>
    </row>
    <row r="26" spans="1:29">
      <c r="A26" s="2">
        <v>2044</v>
      </c>
      <c r="B26" s="21">
        <f t="shared" si="1"/>
        <v>7197614</v>
      </c>
      <c r="C26" s="21">
        <f t="shared" si="2"/>
        <v>24016066</v>
      </c>
      <c r="D26" s="21">
        <f t="shared" si="0"/>
        <v>18086507</v>
      </c>
      <c r="E26" s="21">
        <f t="shared" si="3"/>
        <v>24016066</v>
      </c>
      <c r="F26" s="21">
        <f t="shared" si="4"/>
        <v>25284121</v>
      </c>
      <c r="G26" s="3">
        <f t="shared" si="5"/>
        <v>1.0528002796128224</v>
      </c>
      <c r="H26" s="21">
        <v>49300187</v>
      </c>
      <c r="I26" s="21">
        <v>1402367</v>
      </c>
      <c r="J26" s="21">
        <v>1543017</v>
      </c>
      <c r="K26" s="21">
        <v>1532713</v>
      </c>
      <c r="L26" s="21">
        <v>1304208</v>
      </c>
      <c r="M26" s="21">
        <v>1415309</v>
      </c>
      <c r="N26" s="21">
        <v>2119978</v>
      </c>
      <c r="O26" s="21">
        <v>2478345</v>
      </c>
      <c r="P26" s="21">
        <v>2430950</v>
      </c>
      <c r="Q26" s="21">
        <v>2828458</v>
      </c>
      <c r="R26" s="21">
        <v>3456878</v>
      </c>
      <c r="S26" s="21">
        <v>3529578</v>
      </c>
      <c r="T26" s="21">
        <v>3231859</v>
      </c>
      <c r="U26" s="21">
        <v>3940020</v>
      </c>
      <c r="V26" s="21">
        <v>3666872</v>
      </c>
      <c r="W26" s="21">
        <v>4134241</v>
      </c>
      <c r="X26" s="21">
        <v>3723921</v>
      </c>
      <c r="Y26" s="21">
        <v>3266553</v>
      </c>
      <c r="Z26" s="21">
        <v>2122572</v>
      </c>
      <c r="AA26" s="21">
        <v>854248</v>
      </c>
      <c r="AB26" s="21">
        <v>264567</v>
      </c>
      <c r="AC26" s="21">
        <v>53533</v>
      </c>
    </row>
    <row r="27" spans="1:29">
      <c r="A27" s="2">
        <v>2045</v>
      </c>
      <c r="B27" s="21">
        <f t="shared" si="1"/>
        <v>7180927</v>
      </c>
      <c r="C27" s="21">
        <f t="shared" si="2"/>
        <v>23513560</v>
      </c>
      <c r="D27" s="21">
        <f t="shared" si="0"/>
        <v>18335419</v>
      </c>
      <c r="E27" s="21">
        <f t="shared" si="3"/>
        <v>23513560</v>
      </c>
      <c r="F27" s="21">
        <f t="shared" si="4"/>
        <v>25516346</v>
      </c>
      <c r="G27" s="3">
        <f t="shared" si="5"/>
        <v>1.0851757879283273</v>
      </c>
      <c r="H27" s="21">
        <v>49029906</v>
      </c>
      <c r="I27" s="21">
        <v>1384085</v>
      </c>
      <c r="J27" s="21">
        <v>1509181</v>
      </c>
      <c r="K27" s="21">
        <v>1561587</v>
      </c>
      <c r="L27" s="21">
        <v>1364530</v>
      </c>
      <c r="M27" s="21">
        <v>1361544</v>
      </c>
      <c r="N27" s="21">
        <v>1970376</v>
      </c>
      <c r="O27" s="21">
        <v>2477185</v>
      </c>
      <c r="P27" s="21">
        <v>2430706</v>
      </c>
      <c r="Q27" s="21">
        <v>2650819</v>
      </c>
      <c r="R27" s="21">
        <v>3394298</v>
      </c>
      <c r="S27" s="21">
        <v>3582125</v>
      </c>
      <c r="T27" s="21">
        <v>3237253</v>
      </c>
      <c r="U27" s="21">
        <v>3770798</v>
      </c>
      <c r="V27" s="21">
        <v>3707087</v>
      </c>
      <c r="W27" s="21">
        <v>4057021</v>
      </c>
      <c r="X27" s="21">
        <v>3779427</v>
      </c>
      <c r="Y27" s="21">
        <v>3240775</v>
      </c>
      <c r="Z27" s="21">
        <v>2259777</v>
      </c>
      <c r="AA27" s="21">
        <v>953959</v>
      </c>
      <c r="AB27" s="21">
        <v>283169</v>
      </c>
      <c r="AC27" s="21">
        <v>54204</v>
      </c>
    </row>
    <row r="28" spans="1:29">
      <c r="A28" s="2">
        <v>2046</v>
      </c>
      <c r="B28" s="21">
        <f t="shared" si="1"/>
        <v>7179644</v>
      </c>
      <c r="C28" s="21">
        <f t="shared" si="2"/>
        <v>22989171</v>
      </c>
      <c r="D28" s="21">
        <f t="shared" si="0"/>
        <v>18570204</v>
      </c>
      <c r="E28" s="21">
        <f t="shared" si="3"/>
        <v>22989171</v>
      </c>
      <c r="F28" s="21">
        <f t="shared" si="4"/>
        <v>25749848</v>
      </c>
      <c r="G28" s="3">
        <f t="shared" si="5"/>
        <v>1.1200859743920299</v>
      </c>
      <c r="H28" s="21">
        <v>48739019</v>
      </c>
      <c r="I28" s="21">
        <v>1367366</v>
      </c>
      <c r="J28" s="21">
        <v>1473543</v>
      </c>
      <c r="K28" s="21">
        <v>1578472</v>
      </c>
      <c r="L28" s="21">
        <v>1420079</v>
      </c>
      <c r="M28" s="21">
        <v>1340184</v>
      </c>
      <c r="N28" s="21">
        <v>1814032</v>
      </c>
      <c r="O28" s="21">
        <v>2428060</v>
      </c>
      <c r="P28" s="21">
        <v>2474295</v>
      </c>
      <c r="Q28" s="21">
        <v>2490123</v>
      </c>
      <c r="R28" s="21">
        <v>3304061</v>
      </c>
      <c r="S28" s="21">
        <v>3628828</v>
      </c>
      <c r="T28" s="21">
        <v>3249552</v>
      </c>
      <c r="U28" s="21">
        <v>3600220</v>
      </c>
      <c r="V28" s="21">
        <v>3788062</v>
      </c>
      <c r="W28" s="21">
        <v>3909898</v>
      </c>
      <c r="X28" s="21">
        <v>3875017</v>
      </c>
      <c r="Y28" s="21">
        <v>3174476</v>
      </c>
      <c r="Z28" s="21">
        <v>2434587</v>
      </c>
      <c r="AA28" s="21">
        <v>1044133</v>
      </c>
      <c r="AB28" s="21">
        <v>291879</v>
      </c>
      <c r="AC28" s="21">
        <v>52152</v>
      </c>
    </row>
    <row r="29" spans="1:29">
      <c r="A29" s="2">
        <v>2047</v>
      </c>
      <c r="B29" s="21">
        <f t="shared" si="1"/>
        <v>7186480</v>
      </c>
      <c r="C29" s="21">
        <f t="shared" si="2"/>
        <v>22450286</v>
      </c>
      <c r="D29" s="21">
        <f t="shared" si="0"/>
        <v>18790108</v>
      </c>
      <c r="E29" s="21">
        <f t="shared" si="3"/>
        <v>22450286</v>
      </c>
      <c r="F29" s="21">
        <f t="shared" si="4"/>
        <v>25976588</v>
      </c>
      <c r="G29" s="3">
        <f t="shared" si="5"/>
        <v>1.1570715847450674</v>
      </c>
      <c r="H29" s="21">
        <v>48426874</v>
      </c>
      <c r="I29" s="21">
        <v>1350238</v>
      </c>
      <c r="J29" s="21">
        <v>1442717</v>
      </c>
      <c r="K29" s="21">
        <v>1579396</v>
      </c>
      <c r="L29" s="21">
        <v>1469824</v>
      </c>
      <c r="M29" s="21">
        <v>1344305</v>
      </c>
      <c r="N29" s="21">
        <v>1688201</v>
      </c>
      <c r="O29" s="21">
        <v>2344222</v>
      </c>
      <c r="P29" s="21">
        <v>2489791</v>
      </c>
      <c r="Q29" s="21">
        <v>2433627</v>
      </c>
      <c r="R29" s="21">
        <v>3150054</v>
      </c>
      <c r="S29" s="21">
        <v>3597304</v>
      </c>
      <c r="T29" s="21">
        <v>3337062</v>
      </c>
      <c r="U29" s="21">
        <v>3410025</v>
      </c>
      <c r="V29" s="21">
        <v>3886307</v>
      </c>
      <c r="W29" s="21">
        <v>3781078</v>
      </c>
      <c r="X29" s="21">
        <v>3945102</v>
      </c>
      <c r="Y29" s="21">
        <v>3192085</v>
      </c>
      <c r="Z29" s="21">
        <v>2493433</v>
      </c>
      <c r="AA29" s="21">
        <v>1120413</v>
      </c>
      <c r="AB29" s="21">
        <v>313525</v>
      </c>
      <c r="AC29" s="21">
        <v>58165</v>
      </c>
    </row>
    <row r="30" spans="1:29">
      <c r="A30" s="2">
        <v>2048</v>
      </c>
      <c r="B30" s="21">
        <f t="shared" si="1"/>
        <v>7200999</v>
      </c>
      <c r="C30" s="21">
        <f t="shared" si="2"/>
        <v>21952508</v>
      </c>
      <c r="D30" s="21">
        <f t="shared" si="0"/>
        <v>18939705</v>
      </c>
      <c r="E30" s="21">
        <f t="shared" si="3"/>
        <v>21952508</v>
      </c>
      <c r="F30" s="21">
        <f t="shared" si="4"/>
        <v>26140704</v>
      </c>
      <c r="G30" s="3">
        <f t="shared" si="5"/>
        <v>1.1907843969354208</v>
      </c>
      <c r="H30" s="21">
        <v>48093212</v>
      </c>
      <c r="I30" s="21">
        <v>1330826</v>
      </c>
      <c r="J30" s="21">
        <v>1416884</v>
      </c>
      <c r="K30" s="21">
        <v>1566512</v>
      </c>
      <c r="L30" s="21">
        <v>1512836</v>
      </c>
      <c r="M30" s="21">
        <v>1373941</v>
      </c>
      <c r="N30" s="21">
        <v>1586719</v>
      </c>
      <c r="O30" s="21">
        <v>2231336</v>
      </c>
      <c r="P30" s="21">
        <v>2469014</v>
      </c>
      <c r="Q30" s="21">
        <v>2440672</v>
      </c>
      <c r="R30" s="21">
        <v>2976537</v>
      </c>
      <c r="S30" s="21">
        <v>3542382</v>
      </c>
      <c r="T30" s="21">
        <v>3441706</v>
      </c>
      <c r="U30" s="21">
        <v>3264142</v>
      </c>
      <c r="V30" s="21">
        <v>3920141</v>
      </c>
      <c r="W30" s="21">
        <v>3665385</v>
      </c>
      <c r="X30" s="21">
        <v>3990179</v>
      </c>
      <c r="Y30" s="21">
        <v>3183836</v>
      </c>
      <c r="Z30" s="21">
        <v>2575147</v>
      </c>
      <c r="AA30" s="21">
        <v>1208922</v>
      </c>
      <c r="AB30" s="21">
        <v>332786</v>
      </c>
      <c r="AC30" s="21">
        <v>63309</v>
      </c>
    </row>
    <row r="31" spans="1:29">
      <c r="A31" s="2">
        <v>2049</v>
      </c>
      <c r="B31" s="21">
        <f t="shared" si="1"/>
        <v>7219528</v>
      </c>
      <c r="C31" s="21">
        <f t="shared" si="2"/>
        <v>21512215</v>
      </c>
      <c r="D31" s="21">
        <f t="shared" si="0"/>
        <v>19005540</v>
      </c>
      <c r="E31" s="21">
        <f t="shared" si="3"/>
        <v>21512215</v>
      </c>
      <c r="F31" s="21">
        <f t="shared" si="4"/>
        <v>26225068</v>
      </c>
      <c r="G31" s="3">
        <f t="shared" si="5"/>
        <v>1.2190779982442532</v>
      </c>
      <c r="H31" s="21">
        <v>47737283</v>
      </c>
      <c r="I31" s="21">
        <v>1307620</v>
      </c>
      <c r="J31" s="21">
        <v>1395531</v>
      </c>
      <c r="K31" s="21">
        <v>1542105</v>
      </c>
      <c r="L31" s="21">
        <v>1548664</v>
      </c>
      <c r="M31" s="21">
        <v>1425608</v>
      </c>
      <c r="N31" s="21">
        <v>1501901</v>
      </c>
      <c r="O31" s="21">
        <v>2118083</v>
      </c>
      <c r="P31" s="21">
        <v>2453745</v>
      </c>
      <c r="Q31" s="21">
        <v>2416497</v>
      </c>
      <c r="R31" s="21">
        <v>2836310</v>
      </c>
      <c r="S31" s="21">
        <v>3465263</v>
      </c>
      <c r="T31" s="21">
        <v>3519037</v>
      </c>
      <c r="U31" s="21">
        <v>3201379</v>
      </c>
      <c r="V31" s="21">
        <v>3874951</v>
      </c>
      <c r="W31" s="21">
        <v>3576088</v>
      </c>
      <c r="X31" s="21">
        <v>3942425</v>
      </c>
      <c r="Y31" s="21">
        <v>3338819</v>
      </c>
      <c r="Z31" s="21">
        <v>2549115</v>
      </c>
      <c r="AA31" s="21">
        <v>1303925</v>
      </c>
      <c r="AB31" s="21">
        <v>352869</v>
      </c>
      <c r="AC31" s="21">
        <v>67348</v>
      </c>
    </row>
    <row r="32" spans="1:29">
      <c r="A32" s="2">
        <v>2050</v>
      </c>
      <c r="B32" s="21">
        <f t="shared" si="1"/>
        <v>7228282</v>
      </c>
      <c r="C32" s="21">
        <f t="shared" si="2"/>
        <v>21126361</v>
      </c>
      <c r="D32" s="21">
        <f t="shared" si="0"/>
        <v>19003889</v>
      </c>
      <c r="E32" s="21">
        <f t="shared" si="3"/>
        <v>21126361</v>
      </c>
      <c r="F32" s="21">
        <f t="shared" si="4"/>
        <v>26232171</v>
      </c>
      <c r="G32" s="3">
        <f t="shared" si="5"/>
        <v>1.2416795774719556</v>
      </c>
      <c r="H32" s="21">
        <v>47358532</v>
      </c>
      <c r="I32" s="21">
        <v>1279698</v>
      </c>
      <c r="J32" s="21">
        <v>1377451</v>
      </c>
      <c r="K32" s="21">
        <v>1508441</v>
      </c>
      <c r="L32" s="21">
        <v>1577377</v>
      </c>
      <c r="M32" s="21">
        <v>1485315</v>
      </c>
      <c r="N32" s="21">
        <v>1447776</v>
      </c>
      <c r="O32" s="21">
        <v>1968061</v>
      </c>
      <c r="P32" s="21">
        <v>2452622</v>
      </c>
      <c r="Q32" s="21">
        <v>2416360</v>
      </c>
      <c r="R32" s="21">
        <v>2658735</v>
      </c>
      <c r="S32" s="21">
        <v>3403060</v>
      </c>
      <c r="T32" s="21">
        <v>3572201</v>
      </c>
      <c r="U32" s="21">
        <v>3207546</v>
      </c>
      <c r="V32" s="21">
        <v>3709007</v>
      </c>
      <c r="W32" s="21">
        <v>3618518</v>
      </c>
      <c r="X32" s="21">
        <v>3871961</v>
      </c>
      <c r="Y32" s="21">
        <v>3396066</v>
      </c>
      <c r="Z32" s="21">
        <v>2537854</v>
      </c>
      <c r="AA32" s="21">
        <v>1398874</v>
      </c>
      <c r="AB32" s="21">
        <v>399763</v>
      </c>
      <c r="AC32" s="21">
        <v>71846</v>
      </c>
    </row>
    <row r="33" spans="1:29">
      <c r="A33" s="2">
        <v>2051</v>
      </c>
      <c r="B33" s="21">
        <f t="shared" si="1"/>
        <v>7215115</v>
      </c>
      <c r="C33" s="21">
        <f t="shared" si="2"/>
        <v>20752433</v>
      </c>
      <c r="D33" s="21">
        <f t="shared" si="0"/>
        <v>18989513</v>
      </c>
      <c r="E33" s="21">
        <f t="shared" si="3"/>
        <v>20752433</v>
      </c>
      <c r="F33" s="21">
        <f t="shared" si="4"/>
        <v>26204628</v>
      </c>
      <c r="G33" s="3">
        <f t="shared" si="5"/>
        <v>1.2627255801765509</v>
      </c>
      <c r="H33" s="21">
        <v>46957061</v>
      </c>
      <c r="I33" s="21">
        <v>1246805</v>
      </c>
      <c r="J33" s="21">
        <v>1360914</v>
      </c>
      <c r="K33" s="21">
        <v>1472987</v>
      </c>
      <c r="L33" s="21">
        <v>1594149</v>
      </c>
      <c r="M33" s="21">
        <v>1540260</v>
      </c>
      <c r="N33" s="21">
        <v>1426106</v>
      </c>
      <c r="O33" s="21">
        <v>1811250</v>
      </c>
      <c r="P33" s="21">
        <v>2403591</v>
      </c>
      <c r="Q33" s="21">
        <v>2460068</v>
      </c>
      <c r="R33" s="21">
        <v>2497970</v>
      </c>
      <c r="S33" s="21">
        <v>3313251</v>
      </c>
      <c r="T33" s="21">
        <v>3619468</v>
      </c>
      <c r="U33" s="21">
        <v>3220729</v>
      </c>
      <c r="V33" s="21">
        <v>3541625</v>
      </c>
      <c r="W33" s="21">
        <v>3700463</v>
      </c>
      <c r="X33" s="21">
        <v>3735313</v>
      </c>
      <c r="Y33" s="21">
        <v>3489330</v>
      </c>
      <c r="Z33" s="21">
        <v>2498663</v>
      </c>
      <c r="AA33" s="21">
        <v>1514100</v>
      </c>
      <c r="AB33" s="21">
        <v>437292</v>
      </c>
      <c r="AC33" s="21">
        <v>72727</v>
      </c>
    </row>
    <row r="34" spans="1:29">
      <c r="A34" s="2">
        <v>2052</v>
      </c>
      <c r="B34" s="21">
        <f t="shared" si="1"/>
        <v>7180131</v>
      </c>
      <c r="C34" s="21">
        <f t="shared" si="2"/>
        <v>20408969</v>
      </c>
      <c r="D34" s="21">
        <f t="shared" ref="D34:D52" si="6">SUM(V34:AC34)</f>
        <v>18944946</v>
      </c>
      <c r="E34" s="21">
        <f t="shared" si="3"/>
        <v>20408969</v>
      </c>
      <c r="F34" s="21">
        <f t="shared" si="4"/>
        <v>26125077</v>
      </c>
      <c r="G34" s="3">
        <f t="shared" si="5"/>
        <v>1.2800782342312342</v>
      </c>
      <c r="H34" s="21">
        <v>46534046</v>
      </c>
      <c r="I34" s="21">
        <v>1209345</v>
      </c>
      <c r="J34" s="21">
        <v>1343971</v>
      </c>
      <c r="K34" s="21">
        <v>1442331</v>
      </c>
      <c r="L34" s="21">
        <v>1595024</v>
      </c>
      <c r="M34" s="21">
        <v>1589460</v>
      </c>
      <c r="N34" s="21">
        <v>1430017</v>
      </c>
      <c r="O34" s="21">
        <v>1684993</v>
      </c>
      <c r="P34" s="21">
        <v>2319791</v>
      </c>
      <c r="Q34" s="21">
        <v>2475738</v>
      </c>
      <c r="R34" s="21">
        <v>2441337</v>
      </c>
      <c r="S34" s="21">
        <v>3159600</v>
      </c>
      <c r="T34" s="21">
        <v>3588820</v>
      </c>
      <c r="U34" s="21">
        <v>3308673</v>
      </c>
      <c r="V34" s="21">
        <v>3354902</v>
      </c>
      <c r="W34" s="21">
        <v>3799118</v>
      </c>
      <c r="X34" s="21">
        <v>3615833</v>
      </c>
      <c r="Y34" s="21">
        <v>3556699</v>
      </c>
      <c r="Z34" s="21">
        <v>2519444</v>
      </c>
      <c r="AA34" s="21">
        <v>1548131</v>
      </c>
      <c r="AB34" s="21">
        <v>471026</v>
      </c>
      <c r="AC34" s="21">
        <v>79793</v>
      </c>
    </row>
    <row r="35" spans="1:29">
      <c r="A35" s="2">
        <v>2053</v>
      </c>
      <c r="B35" s="21">
        <f t="shared" si="1"/>
        <v>7123868</v>
      </c>
      <c r="C35" s="21">
        <f t="shared" si="2"/>
        <v>20087881</v>
      </c>
      <c r="D35" s="21">
        <f t="shared" si="6"/>
        <v>18878868</v>
      </c>
      <c r="E35" s="21">
        <f t="shared" si="3"/>
        <v>20087881</v>
      </c>
      <c r="F35" s="21">
        <f t="shared" si="4"/>
        <v>26002736</v>
      </c>
      <c r="G35" s="3">
        <f t="shared" si="5"/>
        <v>1.2944489266936616</v>
      </c>
      <c r="H35" s="21">
        <v>46090617</v>
      </c>
      <c r="I35" s="21">
        <v>1168297</v>
      </c>
      <c r="J35" s="21">
        <v>1324761</v>
      </c>
      <c r="K35" s="21">
        <v>1416641</v>
      </c>
      <c r="L35" s="21">
        <v>1582171</v>
      </c>
      <c r="M35" s="21">
        <v>1631998</v>
      </c>
      <c r="N35" s="21">
        <v>1459590</v>
      </c>
      <c r="O35" s="21">
        <v>1583172</v>
      </c>
      <c r="P35" s="21">
        <v>2206873</v>
      </c>
      <c r="Q35" s="21">
        <v>2455120</v>
      </c>
      <c r="R35" s="21">
        <v>2448432</v>
      </c>
      <c r="S35" s="21">
        <v>2986254</v>
      </c>
      <c r="T35" s="21">
        <v>3534672</v>
      </c>
      <c r="U35" s="21">
        <v>3413768</v>
      </c>
      <c r="V35" s="21">
        <v>3211819</v>
      </c>
      <c r="W35" s="21">
        <v>3834165</v>
      </c>
      <c r="X35" s="21">
        <v>3509401</v>
      </c>
      <c r="Y35" s="21">
        <v>3601213</v>
      </c>
      <c r="Z35" s="21">
        <v>2526201</v>
      </c>
      <c r="AA35" s="21">
        <v>1601130</v>
      </c>
      <c r="AB35" s="21">
        <v>509315</v>
      </c>
      <c r="AC35" s="21">
        <v>85624</v>
      </c>
    </row>
    <row r="36" spans="1:29">
      <c r="A36" s="2">
        <v>2054</v>
      </c>
      <c r="B36" s="21">
        <f t="shared" si="1"/>
        <v>7047601</v>
      </c>
      <c r="C36" s="21">
        <f t="shared" si="2"/>
        <v>19763552</v>
      </c>
      <c r="D36" s="21">
        <f t="shared" si="6"/>
        <v>18817822</v>
      </c>
      <c r="E36" s="21">
        <f t="shared" si="3"/>
        <v>19763552</v>
      </c>
      <c r="F36" s="21">
        <f t="shared" si="4"/>
        <v>25865423</v>
      </c>
      <c r="G36" s="3">
        <f t="shared" si="5"/>
        <v>1.3087436408192212</v>
      </c>
      <c r="H36" s="21">
        <v>45628975</v>
      </c>
      <c r="I36" s="21">
        <v>1125112</v>
      </c>
      <c r="J36" s="21">
        <v>1301799</v>
      </c>
      <c r="K36" s="21">
        <v>1395402</v>
      </c>
      <c r="L36" s="21">
        <v>1557860</v>
      </c>
      <c r="M36" s="21">
        <v>1667428</v>
      </c>
      <c r="N36" s="21">
        <v>1511373</v>
      </c>
      <c r="O36" s="21">
        <v>1498082</v>
      </c>
      <c r="P36" s="21">
        <v>2093551</v>
      </c>
      <c r="Q36" s="21">
        <v>2439966</v>
      </c>
      <c r="R36" s="21">
        <v>2424455</v>
      </c>
      <c r="S36" s="21">
        <v>2846088</v>
      </c>
      <c r="T36" s="21">
        <v>3458283</v>
      </c>
      <c r="U36" s="21">
        <v>3491754</v>
      </c>
      <c r="V36" s="21">
        <v>3150895</v>
      </c>
      <c r="W36" s="21">
        <v>3791266</v>
      </c>
      <c r="X36" s="21">
        <v>3428703</v>
      </c>
      <c r="Y36" s="21">
        <v>3565012</v>
      </c>
      <c r="Z36" s="21">
        <v>2658740</v>
      </c>
      <c r="AA36" s="21">
        <v>1581744</v>
      </c>
      <c r="AB36" s="21">
        <v>550205</v>
      </c>
      <c r="AC36" s="21">
        <v>91257</v>
      </c>
    </row>
    <row r="37" spans="1:29">
      <c r="A37" s="2">
        <v>2055</v>
      </c>
      <c r="B37" s="21">
        <f t="shared" si="1"/>
        <v>6953317</v>
      </c>
      <c r="C37" s="21">
        <f t="shared" si="2"/>
        <v>19433077</v>
      </c>
      <c r="D37" s="21">
        <f t="shared" si="6"/>
        <v>18765328</v>
      </c>
      <c r="E37" s="21">
        <f t="shared" si="3"/>
        <v>19433077</v>
      </c>
      <c r="F37" s="21">
        <f t="shared" si="4"/>
        <v>25718645</v>
      </c>
      <c r="G37" s="3">
        <f t="shared" si="5"/>
        <v>1.3234468735959828</v>
      </c>
      <c r="H37" s="21">
        <v>45151722</v>
      </c>
      <c r="I37" s="21">
        <v>1081564</v>
      </c>
      <c r="J37" s="21">
        <v>1274164</v>
      </c>
      <c r="K37" s="21">
        <v>1377423</v>
      </c>
      <c r="L37" s="21">
        <v>1524343</v>
      </c>
      <c r="M37" s="21">
        <v>1695823</v>
      </c>
      <c r="N37" s="21">
        <v>1571333</v>
      </c>
      <c r="O37" s="21">
        <v>1443770</v>
      </c>
      <c r="P37" s="21">
        <v>1943485</v>
      </c>
      <c r="Q37" s="21">
        <v>2438981</v>
      </c>
      <c r="R37" s="21">
        <v>2424456</v>
      </c>
      <c r="S37" s="21">
        <v>2668681</v>
      </c>
      <c r="T37" s="21">
        <v>3396719</v>
      </c>
      <c r="U37" s="21">
        <v>3545652</v>
      </c>
      <c r="V37" s="21">
        <v>3158194</v>
      </c>
      <c r="W37" s="21">
        <v>3630233</v>
      </c>
      <c r="X37" s="21">
        <v>3474400</v>
      </c>
      <c r="Y37" s="21">
        <v>3505263</v>
      </c>
      <c r="Z37" s="21">
        <v>2713200</v>
      </c>
      <c r="AA37" s="21">
        <v>1583060</v>
      </c>
      <c r="AB37" s="21">
        <v>596328</v>
      </c>
      <c r="AC37" s="21">
        <v>104650</v>
      </c>
    </row>
    <row r="38" spans="1:29">
      <c r="A38" s="2">
        <v>2056</v>
      </c>
      <c r="B38" s="21">
        <f t="shared" si="1"/>
        <v>6843605</v>
      </c>
      <c r="C38" s="21">
        <f t="shared" si="2"/>
        <v>19102864</v>
      </c>
      <c r="D38" s="21">
        <f t="shared" si="6"/>
        <v>18714488</v>
      </c>
      <c r="E38" s="21">
        <f t="shared" si="3"/>
        <v>19102864</v>
      </c>
      <c r="F38" s="21">
        <f t="shared" si="4"/>
        <v>25558093</v>
      </c>
      <c r="G38" s="3">
        <f t="shared" si="5"/>
        <v>1.3379194344889855</v>
      </c>
      <c r="H38" s="21">
        <v>44660957</v>
      </c>
      <c r="I38" s="21">
        <v>1039577</v>
      </c>
      <c r="J38" s="21">
        <v>1241605</v>
      </c>
      <c r="K38" s="21">
        <v>1360982</v>
      </c>
      <c r="L38" s="21">
        <v>1489071</v>
      </c>
      <c r="M38" s="21">
        <v>1712370</v>
      </c>
      <c r="N38" s="21">
        <v>1626564</v>
      </c>
      <c r="O38" s="21">
        <v>1422041</v>
      </c>
      <c r="P38" s="21">
        <v>1786621</v>
      </c>
      <c r="Q38" s="21">
        <v>2390121</v>
      </c>
      <c r="R38" s="21">
        <v>2468345</v>
      </c>
      <c r="S38" s="21">
        <v>2507955</v>
      </c>
      <c r="T38" s="21">
        <v>3307607</v>
      </c>
      <c r="U38" s="21">
        <v>3593610</v>
      </c>
      <c r="V38" s="21">
        <v>3172573</v>
      </c>
      <c r="W38" s="21">
        <v>3467942</v>
      </c>
      <c r="X38" s="21">
        <v>3557266</v>
      </c>
      <c r="Y38" s="21">
        <v>3386984</v>
      </c>
      <c r="Z38" s="21">
        <v>2796613</v>
      </c>
      <c r="AA38" s="21">
        <v>1570470</v>
      </c>
      <c r="AB38" s="21">
        <v>649090</v>
      </c>
      <c r="AC38" s="21">
        <v>113550</v>
      </c>
    </row>
    <row r="39" spans="1:29">
      <c r="A39" s="2">
        <v>2057</v>
      </c>
      <c r="B39" s="21">
        <f t="shared" si="1"/>
        <v>6721468</v>
      </c>
      <c r="C39" s="21">
        <f t="shared" si="2"/>
        <v>18723041</v>
      </c>
      <c r="D39" s="21">
        <f t="shared" si="6"/>
        <v>18714627</v>
      </c>
      <c r="E39" s="21">
        <f t="shared" si="3"/>
        <v>18723041</v>
      </c>
      <c r="F39" s="21">
        <f t="shared" si="4"/>
        <v>25436095</v>
      </c>
      <c r="G39" s="3">
        <f t="shared" si="5"/>
        <v>1.3585450675453843</v>
      </c>
      <c r="H39" s="21">
        <v>44159136</v>
      </c>
      <c r="I39" s="21">
        <v>1001057</v>
      </c>
      <c r="J39" s="21">
        <v>1204522</v>
      </c>
      <c r="K39" s="21">
        <v>1344131</v>
      </c>
      <c r="L39" s="21">
        <v>1458599</v>
      </c>
      <c r="M39" s="21">
        <v>1713159</v>
      </c>
      <c r="N39" s="21">
        <v>1676037</v>
      </c>
      <c r="O39" s="21">
        <v>1426007</v>
      </c>
      <c r="P39" s="21">
        <v>1660305</v>
      </c>
      <c r="Q39" s="21">
        <v>2306437</v>
      </c>
      <c r="R39" s="21">
        <v>2484284</v>
      </c>
      <c r="S39" s="21">
        <v>2451276</v>
      </c>
      <c r="T39" s="21">
        <v>3154618</v>
      </c>
      <c r="U39" s="21">
        <v>3564077</v>
      </c>
      <c r="V39" s="21">
        <v>3261041</v>
      </c>
      <c r="W39" s="21">
        <v>3286821</v>
      </c>
      <c r="X39" s="21">
        <v>3655704</v>
      </c>
      <c r="Y39" s="21">
        <v>3283886</v>
      </c>
      <c r="Z39" s="21">
        <v>2854656</v>
      </c>
      <c r="AA39" s="21">
        <v>1589212</v>
      </c>
      <c r="AB39" s="21">
        <v>660354</v>
      </c>
      <c r="AC39" s="21">
        <v>122953</v>
      </c>
    </row>
    <row r="40" spans="1:29">
      <c r="A40" s="2">
        <v>2058</v>
      </c>
      <c r="B40" s="21">
        <f t="shared" si="1"/>
        <v>6590067</v>
      </c>
      <c r="C40" s="21">
        <f t="shared" si="2"/>
        <v>18341715</v>
      </c>
      <c r="D40" s="21">
        <f t="shared" si="6"/>
        <v>18717292</v>
      </c>
      <c r="E40" s="21">
        <f t="shared" si="3"/>
        <v>18341715</v>
      </c>
      <c r="F40" s="21">
        <f t="shared" si="4"/>
        <v>25307359</v>
      </c>
      <c r="G40" s="3">
        <f t="shared" si="5"/>
        <v>1.3797705939711744</v>
      </c>
      <c r="H40" s="21">
        <v>43649074</v>
      </c>
      <c r="I40" s="21">
        <v>967702</v>
      </c>
      <c r="J40" s="21">
        <v>1163891</v>
      </c>
      <c r="K40" s="21">
        <v>1325028</v>
      </c>
      <c r="L40" s="21">
        <v>1433065</v>
      </c>
      <c r="M40" s="21">
        <v>1700381</v>
      </c>
      <c r="N40" s="21">
        <v>1718825</v>
      </c>
      <c r="O40" s="21">
        <v>1455723</v>
      </c>
      <c r="P40" s="21">
        <v>1558433</v>
      </c>
      <c r="Q40" s="21">
        <v>2193616</v>
      </c>
      <c r="R40" s="21">
        <v>2463872</v>
      </c>
      <c r="S40" s="21">
        <v>2458522</v>
      </c>
      <c r="T40" s="21">
        <v>2981759</v>
      </c>
      <c r="U40" s="21">
        <v>3510965</v>
      </c>
      <c r="V40" s="21">
        <v>3366522</v>
      </c>
      <c r="W40" s="21">
        <v>3148289</v>
      </c>
      <c r="X40" s="21">
        <v>3691904</v>
      </c>
      <c r="Y40" s="21">
        <v>3194124</v>
      </c>
      <c r="Z40" s="21">
        <v>2894297</v>
      </c>
      <c r="AA40" s="21">
        <v>1605439</v>
      </c>
      <c r="AB40" s="21">
        <v>683552</v>
      </c>
      <c r="AC40" s="21">
        <v>133165</v>
      </c>
    </row>
    <row r="41" spans="1:29">
      <c r="A41" s="2">
        <v>2059</v>
      </c>
      <c r="B41" s="21">
        <f t="shared" si="1"/>
        <v>6452421</v>
      </c>
      <c r="C41" s="21">
        <f t="shared" si="2"/>
        <v>17977034</v>
      </c>
      <c r="D41" s="21">
        <f t="shared" si="6"/>
        <v>18704676</v>
      </c>
      <c r="E41" s="21">
        <f t="shared" si="3"/>
        <v>17977034</v>
      </c>
      <c r="F41" s="21">
        <f t="shared" si="4"/>
        <v>25157097</v>
      </c>
      <c r="G41" s="3">
        <f t="shared" si="5"/>
        <v>1.3994019814392074</v>
      </c>
      <c r="H41" s="21">
        <v>43134131</v>
      </c>
      <c r="I41" s="21">
        <v>940830</v>
      </c>
      <c r="J41" s="21">
        <v>1121147</v>
      </c>
      <c r="K41" s="21">
        <v>1302191</v>
      </c>
      <c r="L41" s="21">
        <v>1411958</v>
      </c>
      <c r="M41" s="21">
        <v>1676295</v>
      </c>
      <c r="N41" s="21">
        <v>1754481</v>
      </c>
      <c r="O41" s="21">
        <v>1507717</v>
      </c>
      <c r="P41" s="21">
        <v>1473306</v>
      </c>
      <c r="Q41" s="21">
        <v>2080353</v>
      </c>
      <c r="R41" s="21">
        <v>2448837</v>
      </c>
      <c r="S41" s="21">
        <v>2434843</v>
      </c>
      <c r="T41" s="21">
        <v>2841929</v>
      </c>
      <c r="U41" s="21">
        <v>3435568</v>
      </c>
      <c r="V41" s="21">
        <v>3445090</v>
      </c>
      <c r="W41" s="21">
        <v>3090226</v>
      </c>
      <c r="X41" s="21">
        <v>3651998</v>
      </c>
      <c r="Y41" s="21">
        <v>3128938</v>
      </c>
      <c r="Z41" s="21">
        <v>2873673</v>
      </c>
      <c r="AA41" s="21">
        <v>1698546</v>
      </c>
      <c r="AB41" s="21">
        <v>672173</v>
      </c>
      <c r="AC41" s="21">
        <v>144032</v>
      </c>
    </row>
    <row r="42" spans="1:29">
      <c r="A42" s="2">
        <v>2060</v>
      </c>
      <c r="B42" s="21">
        <f t="shared" si="1"/>
        <v>6311207</v>
      </c>
      <c r="C42" s="21">
        <f t="shared" si="2"/>
        <v>17623188</v>
      </c>
      <c r="D42" s="21">
        <f t="shared" si="6"/>
        <v>18682658</v>
      </c>
      <c r="E42" s="21">
        <f t="shared" si="3"/>
        <v>17623188</v>
      </c>
      <c r="F42" s="21">
        <f t="shared" si="4"/>
        <v>24993865</v>
      </c>
      <c r="G42" s="3">
        <f t="shared" si="5"/>
        <v>1.4182374380844147</v>
      </c>
      <c r="H42" s="21">
        <v>42617053</v>
      </c>
      <c r="I42" s="21">
        <v>921245</v>
      </c>
      <c r="J42" s="21">
        <v>1078041</v>
      </c>
      <c r="K42" s="21">
        <v>1274702</v>
      </c>
      <c r="L42" s="21">
        <v>1394088</v>
      </c>
      <c r="M42" s="21">
        <v>1643131</v>
      </c>
      <c r="N42" s="21">
        <v>1783072</v>
      </c>
      <c r="O42" s="21">
        <v>1567925</v>
      </c>
      <c r="P42" s="21">
        <v>1418970</v>
      </c>
      <c r="Q42" s="21">
        <v>1930349</v>
      </c>
      <c r="R42" s="21">
        <v>2447992</v>
      </c>
      <c r="S42" s="21">
        <v>2435016</v>
      </c>
      <c r="T42" s="21">
        <v>2664991</v>
      </c>
      <c r="U42" s="21">
        <v>3374873</v>
      </c>
      <c r="V42" s="21">
        <v>3499695</v>
      </c>
      <c r="W42" s="21">
        <v>3099044</v>
      </c>
      <c r="X42" s="21">
        <v>3498889</v>
      </c>
      <c r="Y42" s="21">
        <v>3179361</v>
      </c>
      <c r="Z42" s="21">
        <v>2829125</v>
      </c>
      <c r="AA42" s="21">
        <v>1740268</v>
      </c>
      <c r="AB42" s="21">
        <v>677628</v>
      </c>
      <c r="AC42" s="21">
        <v>158648</v>
      </c>
    </row>
    <row r="43" spans="1:29">
      <c r="A43" s="2">
        <v>2061</v>
      </c>
      <c r="B43" s="21">
        <f t="shared" si="1"/>
        <v>6173976</v>
      </c>
      <c r="C43" s="21">
        <f t="shared" si="2"/>
        <v>17263642</v>
      </c>
      <c r="D43" s="21">
        <f t="shared" si="6"/>
        <v>18662377</v>
      </c>
      <c r="E43" s="21">
        <f t="shared" si="3"/>
        <v>17263642</v>
      </c>
      <c r="F43" s="21">
        <f t="shared" si="4"/>
        <v>24836353</v>
      </c>
      <c r="G43" s="3">
        <f t="shared" si="5"/>
        <v>1.4386508362488055</v>
      </c>
      <c r="H43" s="21">
        <v>42099995</v>
      </c>
      <c r="I43" s="21">
        <v>909173</v>
      </c>
      <c r="J43" s="21">
        <v>1036486</v>
      </c>
      <c r="K43" s="21">
        <v>1242316</v>
      </c>
      <c r="L43" s="21">
        <v>1377743</v>
      </c>
      <c r="M43" s="21">
        <v>1608258</v>
      </c>
      <c r="N43" s="21">
        <v>1799806</v>
      </c>
      <c r="O43" s="21">
        <v>1623409</v>
      </c>
      <c r="P43" s="21">
        <v>1397259</v>
      </c>
      <c r="Q43" s="21">
        <v>1773465</v>
      </c>
      <c r="R43" s="21">
        <v>2399281</v>
      </c>
      <c r="S43" s="21">
        <v>2479118</v>
      </c>
      <c r="T43" s="21">
        <v>2504599</v>
      </c>
      <c r="U43" s="21">
        <v>3286705</v>
      </c>
      <c r="V43" s="21">
        <v>3548307</v>
      </c>
      <c r="W43" s="21">
        <v>3114932</v>
      </c>
      <c r="X43" s="21">
        <v>3345146</v>
      </c>
      <c r="Y43" s="21">
        <v>3261891</v>
      </c>
      <c r="Z43" s="21">
        <v>2739463</v>
      </c>
      <c r="AA43" s="21">
        <v>1800618</v>
      </c>
      <c r="AB43" s="21">
        <v>678579</v>
      </c>
      <c r="AC43" s="21">
        <v>173441</v>
      </c>
    </row>
    <row r="44" spans="1:29">
      <c r="A44" s="2">
        <v>2062</v>
      </c>
      <c r="B44" s="21">
        <f t="shared" si="1"/>
        <v>6047188</v>
      </c>
      <c r="C44" s="21">
        <f t="shared" si="2"/>
        <v>16916007</v>
      </c>
      <c r="D44" s="21">
        <f t="shared" si="6"/>
        <v>18622339</v>
      </c>
      <c r="E44" s="21">
        <f t="shared" si="3"/>
        <v>16916007</v>
      </c>
      <c r="F44" s="21">
        <f t="shared" si="4"/>
        <v>24669527</v>
      </c>
      <c r="G44" s="3">
        <f t="shared" si="5"/>
        <v>1.4583540311847825</v>
      </c>
      <c r="H44" s="21">
        <v>41585534</v>
      </c>
      <c r="I44" s="21">
        <v>904257</v>
      </c>
      <c r="J44" s="21">
        <v>998366</v>
      </c>
      <c r="K44" s="21">
        <v>1205429</v>
      </c>
      <c r="L44" s="21">
        <v>1360983</v>
      </c>
      <c r="M44" s="21">
        <v>1578153</v>
      </c>
      <c r="N44" s="21">
        <v>1800768</v>
      </c>
      <c r="O44" s="21">
        <v>1673115</v>
      </c>
      <c r="P44" s="21">
        <v>1401290</v>
      </c>
      <c r="Q44" s="21">
        <v>1647081</v>
      </c>
      <c r="R44" s="21">
        <v>2315618</v>
      </c>
      <c r="S44" s="21">
        <v>2495394</v>
      </c>
      <c r="T44" s="21">
        <v>2448045</v>
      </c>
      <c r="U44" s="21">
        <v>3134696</v>
      </c>
      <c r="V44" s="21">
        <v>3520137</v>
      </c>
      <c r="W44" s="21">
        <v>3203825</v>
      </c>
      <c r="X44" s="21">
        <v>3173837</v>
      </c>
      <c r="Y44" s="21">
        <v>3357527</v>
      </c>
      <c r="Z44" s="21">
        <v>2662040</v>
      </c>
      <c r="AA44" s="21">
        <v>1839826</v>
      </c>
      <c r="AB44" s="21">
        <v>689401</v>
      </c>
      <c r="AC44" s="21">
        <v>175746</v>
      </c>
    </row>
    <row r="45" spans="1:29">
      <c r="A45" s="2">
        <v>2063</v>
      </c>
      <c r="B45" s="21">
        <f t="shared" si="1"/>
        <v>5930913</v>
      </c>
      <c r="C45" s="21">
        <f t="shared" si="2"/>
        <v>16576681</v>
      </c>
      <c r="D45" s="21">
        <f t="shared" si="6"/>
        <v>18567319</v>
      </c>
      <c r="E45" s="21">
        <f t="shared" si="3"/>
        <v>16576681</v>
      </c>
      <c r="F45" s="21">
        <f t="shared" si="4"/>
        <v>24498232</v>
      </c>
      <c r="G45" s="3">
        <f t="shared" si="5"/>
        <v>1.4778731641153016</v>
      </c>
      <c r="H45" s="21">
        <v>41074913</v>
      </c>
      <c r="I45" s="21">
        <v>905630</v>
      </c>
      <c r="J45" s="21">
        <v>965363</v>
      </c>
      <c r="K45" s="21">
        <v>1165014</v>
      </c>
      <c r="L45" s="21">
        <v>1341973</v>
      </c>
      <c r="M45" s="21">
        <v>1552933</v>
      </c>
      <c r="N45" s="21">
        <v>1788100</v>
      </c>
      <c r="O45" s="21">
        <v>1716113</v>
      </c>
      <c r="P45" s="21">
        <v>1431090</v>
      </c>
      <c r="Q45" s="21">
        <v>1545159</v>
      </c>
      <c r="R45" s="21">
        <v>2202743</v>
      </c>
      <c r="S45" s="21">
        <v>2475264</v>
      </c>
      <c r="T45" s="21">
        <v>2455526</v>
      </c>
      <c r="U45" s="21">
        <v>2962686</v>
      </c>
      <c r="V45" s="21">
        <v>3468468</v>
      </c>
      <c r="W45" s="21">
        <v>3309378</v>
      </c>
      <c r="X45" s="21">
        <v>3043421</v>
      </c>
      <c r="Y45" s="21">
        <v>3393792</v>
      </c>
      <c r="Z45" s="21">
        <v>2598493</v>
      </c>
      <c r="AA45" s="21">
        <v>1867978</v>
      </c>
      <c r="AB45" s="21">
        <v>702998</v>
      </c>
      <c r="AC45" s="21">
        <v>182791</v>
      </c>
    </row>
    <row r="46" spans="1:29">
      <c r="A46" s="2">
        <v>2064</v>
      </c>
      <c r="B46" s="21">
        <f t="shared" si="1"/>
        <v>5824641</v>
      </c>
      <c r="C46" s="21">
        <f t="shared" si="2"/>
        <v>16264661</v>
      </c>
      <c r="D46" s="21">
        <f t="shared" si="6"/>
        <v>18479996</v>
      </c>
      <c r="E46" s="21">
        <f t="shared" si="3"/>
        <v>16264661</v>
      </c>
      <c r="F46" s="21">
        <f t="shared" si="4"/>
        <v>24304637</v>
      </c>
      <c r="G46" s="3">
        <f t="shared" si="5"/>
        <v>1.4943217691410844</v>
      </c>
      <c r="H46" s="21">
        <v>40569298</v>
      </c>
      <c r="I46" s="21">
        <v>912036</v>
      </c>
      <c r="J46" s="21">
        <v>938774</v>
      </c>
      <c r="K46" s="21">
        <v>1122500</v>
      </c>
      <c r="L46" s="21">
        <v>1319242</v>
      </c>
      <c r="M46" s="21">
        <v>1532089</v>
      </c>
      <c r="N46" s="21">
        <v>1764041</v>
      </c>
      <c r="O46" s="21">
        <v>1751955</v>
      </c>
      <c r="P46" s="21">
        <v>1483186</v>
      </c>
      <c r="Q46" s="21">
        <v>1459999</v>
      </c>
      <c r="R46" s="21">
        <v>2089350</v>
      </c>
      <c r="S46" s="21">
        <v>2460385</v>
      </c>
      <c r="T46" s="21">
        <v>2432239</v>
      </c>
      <c r="U46" s="21">
        <v>2823506</v>
      </c>
      <c r="V46" s="21">
        <v>3394509</v>
      </c>
      <c r="W46" s="21">
        <v>3388333</v>
      </c>
      <c r="X46" s="21">
        <v>2990369</v>
      </c>
      <c r="Y46" s="21">
        <v>3357996</v>
      </c>
      <c r="Z46" s="21">
        <v>2557056</v>
      </c>
      <c r="AA46" s="21">
        <v>1862193</v>
      </c>
      <c r="AB46" s="21">
        <v>749281</v>
      </c>
      <c r="AC46" s="21">
        <v>180259</v>
      </c>
    </row>
    <row r="47" spans="1:29">
      <c r="A47" s="2">
        <v>2065</v>
      </c>
      <c r="B47" s="21">
        <f t="shared" si="1"/>
        <v>5727322</v>
      </c>
      <c r="C47" s="21">
        <f t="shared" si="2"/>
        <v>15939559</v>
      </c>
      <c r="D47" s="21">
        <f t="shared" si="6"/>
        <v>18402459</v>
      </c>
      <c r="E47" s="21">
        <f t="shared" si="3"/>
        <v>15939559</v>
      </c>
      <c r="F47" s="21">
        <f t="shared" si="4"/>
        <v>24129781</v>
      </c>
      <c r="G47" s="3">
        <f t="shared" si="5"/>
        <v>1.5138298995599564</v>
      </c>
      <c r="H47" s="21">
        <v>40069340</v>
      </c>
      <c r="I47" s="21">
        <v>921971</v>
      </c>
      <c r="J47" s="21">
        <v>919405</v>
      </c>
      <c r="K47" s="21">
        <v>1079623</v>
      </c>
      <c r="L47" s="21">
        <v>1291884</v>
      </c>
      <c r="M47" s="21">
        <v>1514439</v>
      </c>
      <c r="N47" s="21">
        <v>1730814</v>
      </c>
      <c r="O47" s="21">
        <v>1780707</v>
      </c>
      <c r="P47" s="21">
        <v>1543504</v>
      </c>
      <c r="Q47" s="21">
        <v>1405632</v>
      </c>
      <c r="R47" s="21">
        <v>1939183</v>
      </c>
      <c r="S47" s="21">
        <v>2459697</v>
      </c>
      <c r="T47" s="21">
        <v>2432653</v>
      </c>
      <c r="U47" s="21">
        <v>2647369</v>
      </c>
      <c r="V47" s="21">
        <v>3335110</v>
      </c>
      <c r="W47" s="21">
        <v>3443583</v>
      </c>
      <c r="X47" s="21">
        <v>3001549</v>
      </c>
      <c r="Y47" s="21">
        <v>3219667</v>
      </c>
      <c r="Z47" s="21">
        <v>2610882</v>
      </c>
      <c r="AA47" s="21">
        <v>1835403</v>
      </c>
      <c r="AB47" s="21">
        <v>770993</v>
      </c>
      <c r="AC47" s="21">
        <v>185272</v>
      </c>
    </row>
    <row r="48" spans="1:29">
      <c r="A48" s="2">
        <v>2066</v>
      </c>
      <c r="B48" s="21">
        <f t="shared" si="1"/>
        <v>5637540</v>
      </c>
      <c r="C48" s="21">
        <f t="shared" si="2"/>
        <v>15634147</v>
      </c>
      <c r="D48" s="21">
        <f t="shared" si="6"/>
        <v>18303178</v>
      </c>
      <c r="E48" s="21">
        <f t="shared" si="3"/>
        <v>15634147</v>
      </c>
      <c r="F48" s="21">
        <f t="shared" si="4"/>
        <v>23940718</v>
      </c>
      <c r="G48" s="3">
        <f t="shared" si="5"/>
        <v>1.5313095111616899</v>
      </c>
      <c r="H48" s="21">
        <v>39574865</v>
      </c>
      <c r="I48" s="21">
        <v>933844</v>
      </c>
      <c r="J48" s="21">
        <v>907471</v>
      </c>
      <c r="K48" s="21">
        <v>1038286</v>
      </c>
      <c r="L48" s="21">
        <v>1259651</v>
      </c>
      <c r="M48" s="21">
        <v>1498288</v>
      </c>
      <c r="N48" s="21">
        <v>1695812</v>
      </c>
      <c r="O48" s="21">
        <v>1797551</v>
      </c>
      <c r="P48" s="21">
        <v>1599100</v>
      </c>
      <c r="Q48" s="21">
        <v>1383904</v>
      </c>
      <c r="R48" s="21">
        <v>1782012</v>
      </c>
      <c r="S48" s="21">
        <v>2411171</v>
      </c>
      <c r="T48" s="21">
        <v>2476994</v>
      </c>
      <c r="U48" s="21">
        <v>2487603</v>
      </c>
      <c r="V48" s="21">
        <v>3248364</v>
      </c>
      <c r="W48" s="21">
        <v>3492804</v>
      </c>
      <c r="X48" s="21">
        <v>3019757</v>
      </c>
      <c r="Y48" s="21">
        <v>3082483</v>
      </c>
      <c r="Z48" s="21">
        <v>2687770</v>
      </c>
      <c r="AA48" s="21">
        <v>1781742</v>
      </c>
      <c r="AB48" s="21">
        <v>801089</v>
      </c>
      <c r="AC48" s="21">
        <v>189169</v>
      </c>
    </row>
    <row r="49" spans="1:29">
      <c r="A49" s="2">
        <v>2067</v>
      </c>
      <c r="B49" s="21">
        <f t="shared" si="1"/>
        <v>5553758</v>
      </c>
      <c r="C49" s="21">
        <f t="shared" si="2"/>
        <v>15408788</v>
      </c>
      <c r="D49" s="21">
        <f t="shared" si="6"/>
        <v>18123420</v>
      </c>
      <c r="E49" s="21">
        <f t="shared" si="3"/>
        <v>15408788</v>
      </c>
      <c r="F49" s="21">
        <f t="shared" si="4"/>
        <v>23677178</v>
      </c>
      <c r="G49" s="3">
        <f t="shared" si="5"/>
        <v>1.5366022298444237</v>
      </c>
      <c r="H49" s="21">
        <v>39085966</v>
      </c>
      <c r="I49" s="21">
        <v>946124</v>
      </c>
      <c r="J49" s="21">
        <v>902618</v>
      </c>
      <c r="K49" s="21">
        <v>1000368</v>
      </c>
      <c r="L49" s="21">
        <v>1222936</v>
      </c>
      <c r="M49" s="21">
        <v>1481712</v>
      </c>
      <c r="N49" s="21">
        <v>1665572</v>
      </c>
      <c r="O49" s="21">
        <v>1798558</v>
      </c>
      <c r="P49" s="21">
        <v>1648908</v>
      </c>
      <c r="Q49" s="21">
        <v>1387940</v>
      </c>
      <c r="R49" s="21">
        <v>1655303</v>
      </c>
      <c r="S49" s="21">
        <v>2327543</v>
      </c>
      <c r="T49" s="21">
        <v>2493628</v>
      </c>
      <c r="U49" s="21">
        <v>2431336</v>
      </c>
      <c r="V49" s="21">
        <v>3097853</v>
      </c>
      <c r="W49" s="21">
        <v>3466469</v>
      </c>
      <c r="X49" s="21">
        <v>3108787</v>
      </c>
      <c r="Y49" s="21">
        <v>2930439</v>
      </c>
      <c r="Z49" s="21">
        <v>2772972</v>
      </c>
      <c r="AA49" s="21">
        <v>1736006</v>
      </c>
      <c r="AB49" s="21">
        <v>818330</v>
      </c>
      <c r="AC49" s="21">
        <v>192564</v>
      </c>
    </row>
    <row r="50" spans="1:29">
      <c r="A50" s="2">
        <v>2068</v>
      </c>
      <c r="B50" s="21">
        <f t="shared" si="1"/>
        <v>5474605</v>
      </c>
      <c r="C50" s="21">
        <f t="shared" si="2"/>
        <v>15216529</v>
      </c>
      <c r="D50" s="21">
        <f t="shared" si="6"/>
        <v>17911806</v>
      </c>
      <c r="E50" s="21">
        <f t="shared" si="3"/>
        <v>15216529</v>
      </c>
      <c r="F50" s="21">
        <f t="shared" si="4"/>
        <v>23386411</v>
      </c>
      <c r="G50" s="3">
        <f t="shared" si="5"/>
        <v>1.5369083842971021</v>
      </c>
      <c r="H50" s="21">
        <v>38602940</v>
      </c>
      <c r="I50" s="21">
        <v>957461</v>
      </c>
      <c r="J50" s="21">
        <v>903989</v>
      </c>
      <c r="K50" s="21">
        <v>967540</v>
      </c>
      <c r="L50" s="21">
        <v>1182716</v>
      </c>
      <c r="M50" s="21">
        <v>1462899</v>
      </c>
      <c r="N50" s="21">
        <v>1640236</v>
      </c>
      <c r="O50" s="21">
        <v>1785875</v>
      </c>
      <c r="P50" s="21">
        <v>1691999</v>
      </c>
      <c r="Q50" s="21">
        <v>1417764</v>
      </c>
      <c r="R50" s="21">
        <v>1553118</v>
      </c>
      <c r="S50" s="21">
        <v>2214575</v>
      </c>
      <c r="T50" s="21">
        <v>2473844</v>
      </c>
      <c r="U50" s="21">
        <v>2439118</v>
      </c>
      <c r="V50" s="21">
        <v>2927238</v>
      </c>
      <c r="W50" s="21">
        <v>3416874</v>
      </c>
      <c r="X50" s="21">
        <v>3213500</v>
      </c>
      <c r="Y50" s="21">
        <v>2815735</v>
      </c>
      <c r="Z50" s="21">
        <v>2805101</v>
      </c>
      <c r="AA50" s="21">
        <v>1703159</v>
      </c>
      <c r="AB50" s="21">
        <v>831633</v>
      </c>
      <c r="AC50" s="21">
        <v>198566</v>
      </c>
    </row>
    <row r="51" spans="1:29">
      <c r="A51" s="2">
        <v>2069</v>
      </c>
      <c r="B51" s="21">
        <f t="shared" si="1"/>
        <v>5399008</v>
      </c>
      <c r="C51" s="21">
        <f t="shared" si="2"/>
        <v>15023095</v>
      </c>
      <c r="D51" s="21">
        <f t="shared" si="6"/>
        <v>17704244</v>
      </c>
      <c r="E51" s="21">
        <f t="shared" si="3"/>
        <v>15023095</v>
      </c>
      <c r="F51" s="21">
        <f t="shared" si="4"/>
        <v>23103252</v>
      </c>
      <c r="G51" s="3">
        <f t="shared" si="5"/>
        <v>1.5378490251176604</v>
      </c>
      <c r="H51" s="21">
        <v>38126347</v>
      </c>
      <c r="I51" s="21">
        <v>966765</v>
      </c>
      <c r="J51" s="21">
        <v>910340</v>
      </c>
      <c r="K51" s="21">
        <v>941094</v>
      </c>
      <c r="L51" s="21">
        <v>1140409</v>
      </c>
      <c r="M51" s="21">
        <v>1440400</v>
      </c>
      <c r="N51" s="21">
        <v>1619291</v>
      </c>
      <c r="O51" s="21">
        <v>1761756</v>
      </c>
      <c r="P51" s="21">
        <v>1727926</v>
      </c>
      <c r="Q51" s="21">
        <v>1469916</v>
      </c>
      <c r="R51" s="21">
        <v>1467747</v>
      </c>
      <c r="S51" s="21">
        <v>2100985</v>
      </c>
      <c r="T51" s="21">
        <v>2459169</v>
      </c>
      <c r="U51" s="21">
        <v>2416305</v>
      </c>
      <c r="V51" s="21">
        <v>2789203</v>
      </c>
      <c r="W51" s="21">
        <v>3345067</v>
      </c>
      <c r="X51" s="21">
        <v>3292193</v>
      </c>
      <c r="Y51" s="21">
        <v>2771915</v>
      </c>
      <c r="Z51" s="21">
        <v>2774340</v>
      </c>
      <c r="AA51" s="21">
        <v>1687302</v>
      </c>
      <c r="AB51" s="21">
        <v>832758</v>
      </c>
      <c r="AC51" s="21">
        <v>211466</v>
      </c>
    </row>
    <row r="52" spans="1:29">
      <c r="A52" s="2">
        <v>2070</v>
      </c>
      <c r="B52" s="21">
        <f t="shared" si="1"/>
        <v>5326342</v>
      </c>
      <c r="C52" s="21">
        <f t="shared" si="2"/>
        <v>14856587</v>
      </c>
      <c r="D52" s="21">
        <f t="shared" si="6"/>
        <v>17472938</v>
      </c>
      <c r="E52" s="21">
        <f t="shared" si="3"/>
        <v>14856587</v>
      </c>
      <c r="F52" s="21">
        <f t="shared" si="4"/>
        <v>22799280</v>
      </c>
      <c r="G52" s="3">
        <f t="shared" si="5"/>
        <v>1.5346243386855944</v>
      </c>
      <c r="H52" s="21">
        <v>37655867</v>
      </c>
      <c r="I52" s="21">
        <v>973269</v>
      </c>
      <c r="J52" s="21">
        <v>920181</v>
      </c>
      <c r="K52" s="21">
        <v>921829</v>
      </c>
      <c r="L52" s="21">
        <v>1097745</v>
      </c>
      <c r="M52" s="21">
        <v>1413318</v>
      </c>
      <c r="N52" s="21">
        <v>1601569</v>
      </c>
      <c r="O52" s="21">
        <v>1728433</v>
      </c>
      <c r="P52" s="21">
        <v>1756753</v>
      </c>
      <c r="Q52" s="21">
        <v>1530326</v>
      </c>
      <c r="R52" s="21">
        <v>1413217</v>
      </c>
      <c r="S52" s="21">
        <v>1950597</v>
      </c>
      <c r="T52" s="21">
        <v>2458673</v>
      </c>
      <c r="U52" s="21">
        <v>2417019</v>
      </c>
      <c r="V52" s="21">
        <v>2614478</v>
      </c>
      <c r="W52" s="21">
        <v>3287696</v>
      </c>
      <c r="X52" s="21">
        <v>3347734</v>
      </c>
      <c r="Y52" s="21">
        <v>2786671</v>
      </c>
      <c r="Z52" s="21">
        <v>2661753</v>
      </c>
      <c r="AA52" s="21">
        <v>1735649</v>
      </c>
      <c r="AB52" s="21">
        <v>820695</v>
      </c>
      <c r="AC52" s="21">
        <v>218262</v>
      </c>
    </row>
  </sheetData>
  <phoneticPr fontId="2" type="noConversion"/>
  <pageMargins left="0.7" right="0.7" top="0.75" bottom="0.75" header="0.3" footer="0.3"/>
  <ignoredErrors>
    <ignoredError sqref="B2:D52" formulaRange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B31555-A70B-447F-9E4A-D79CD29C0E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4</vt:i4>
      </vt:variant>
    </vt:vector>
  </HeadingPairs>
  <TitlesOfParts>
    <vt:vector size="13" baseType="lpstr">
      <vt:lpstr>(1)셀과범위</vt:lpstr>
      <vt:lpstr>(2)VLOOKUP</vt:lpstr>
      <vt:lpstr>(3)손해율</vt:lpstr>
      <vt:lpstr>(4)아파트가격</vt:lpstr>
      <vt:lpstr>Sheet1</vt:lpstr>
      <vt:lpstr>Sheet2</vt:lpstr>
      <vt:lpstr>(5)아파트가격2</vt:lpstr>
      <vt:lpstr>(6)인구추계</vt:lpstr>
      <vt:lpstr>(6)원형차트</vt:lpstr>
      <vt:lpstr>APT_DATA</vt:lpstr>
      <vt:lpstr>SUBJECTS</vt:lpstr>
      <vt:lpstr>SUM_DATA</vt:lpstr>
      <vt:lpstr>TABLE_LOSS_RATIO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엑셀데이터분석예제</dc:title>
  <dc:creator>Jinsoo Lee</dc:creator>
  <cp:lastModifiedBy>campus2 H023</cp:lastModifiedBy>
  <dcterms:created xsi:type="dcterms:W3CDTF">2023-03-09T02:56:12Z</dcterms:created>
  <dcterms:modified xsi:type="dcterms:W3CDTF">2024-08-07T08:35:47Z</dcterms:modified>
</cp:coreProperties>
</file>